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ttainpartners-my.sharepoint.com/personal/gasinay_attainpartners_com/Documents/Desktop/2023-11 UIC/2024.01.15 ARPA-H/"/>
    </mc:Choice>
  </mc:AlternateContent>
  <xr:revisionPtr revIDLastSave="22" documentId="8_{0920E0F7-1C87-4F89-BF20-09EF2F139F92}" xr6:coauthVersionLast="47" xr6:coauthVersionMax="47" xr10:uidLastSave="{296D2E50-3E5B-40A6-A64E-FB34AAA5A969}"/>
  <bookViews>
    <workbookView xWindow="-28920" yWindow="2055" windowWidth="29040" windowHeight="15840" activeTab="7" xr2:uid="{3C77AF9F-ABD1-4184-8357-FC6299E91862}"/>
  </bookViews>
  <sheets>
    <sheet name="Price Summary" sheetId="10" r:id="rId1"/>
    <sheet name="SUMMARY TOTAL" sheetId="8" r:id="rId2"/>
    <sheet name="Personnel" sheetId="1" r:id="rId3"/>
    <sheet name="Subcontracts" sheetId="7" r:id="rId4"/>
    <sheet name="Consultants" sheetId="6" r:id="rId5"/>
    <sheet name="Supplies" sheetId="4" r:id="rId6"/>
    <sheet name="Equipment" sheetId="3" r:id="rId7"/>
    <sheet name="Travel" sheetId="2" r:id="rId8"/>
    <sheet name="ODC" sheetId="5" r:id="rId9"/>
  </sheets>
  <definedNames>
    <definedName name="_xlnm.Print_Area" localSheetId="6">Equipment!$A$1:$G$38</definedName>
    <definedName name="_xlnm.Print_Area" localSheetId="7">Travel!$A$1:$AD$49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C47" i="10"/>
  <c r="C37" i="10"/>
  <c r="C27" i="10"/>
  <c r="C17" i="10"/>
  <c r="C7" i="10"/>
  <c r="C46" i="10"/>
  <c r="C36" i="10"/>
  <c r="C26" i="10"/>
  <c r="C6" i="10"/>
  <c r="C16" i="10"/>
  <c r="AN42" i="8"/>
  <c r="AS42" i="8"/>
  <c r="AR42" i="8"/>
  <c r="AQ42" i="8"/>
  <c r="AP42" i="8"/>
  <c r="AO42" i="8"/>
  <c r="AR41" i="8"/>
  <c r="AQ41" i="8"/>
  <c r="AP41" i="8"/>
  <c r="AO41" i="8"/>
  <c r="AN41" i="8"/>
  <c r="AS41" i="8" s="1"/>
  <c r="AR40" i="8"/>
  <c r="AQ40" i="8"/>
  <c r="AP40" i="8"/>
  <c r="AO40" i="8"/>
  <c r="AN40" i="8"/>
  <c r="AS40" i="8" s="1"/>
  <c r="AR39" i="8"/>
  <c r="AQ39" i="8"/>
  <c r="AP39" i="8"/>
  <c r="AO39" i="8"/>
  <c r="AS39" i="8" s="1"/>
  <c r="AN39" i="8"/>
  <c r="AR38" i="8"/>
  <c r="AQ38" i="8"/>
  <c r="AP38" i="8"/>
  <c r="AO38" i="8"/>
  <c r="AN38" i="8"/>
  <c r="AS38" i="8" s="1"/>
  <c r="AR37" i="8"/>
  <c r="AQ37" i="8"/>
  <c r="AP37" i="8"/>
  <c r="AO37" i="8"/>
  <c r="AN37" i="8"/>
  <c r="AS37" i="8" s="1"/>
  <c r="AR36" i="8"/>
  <c r="AQ36" i="8"/>
  <c r="AS36" i="8" s="1"/>
  <c r="AP36" i="8"/>
  <c r="AO36" i="8"/>
  <c r="AN36" i="8"/>
  <c r="AR35" i="8"/>
  <c r="AQ35" i="8"/>
  <c r="AP35" i="8"/>
  <c r="AO35" i="8"/>
  <c r="AS35" i="8" s="1"/>
  <c r="AN35" i="8"/>
  <c r="AR33" i="8"/>
  <c r="AQ33" i="8"/>
  <c r="AP33" i="8"/>
  <c r="AO33" i="8"/>
  <c r="AN33" i="8"/>
  <c r="AS33" i="8" s="1"/>
  <c r="AR32" i="8"/>
  <c r="AQ32" i="8"/>
  <c r="AS32" i="8" s="1"/>
  <c r="AP32" i="8"/>
  <c r="AO32" i="8"/>
  <c r="AN32" i="8"/>
  <c r="AR31" i="8"/>
  <c r="AQ31" i="8"/>
  <c r="AP31" i="8"/>
  <c r="AO31" i="8"/>
  <c r="AS31" i="8" s="1"/>
  <c r="AN31" i="8"/>
  <c r="AR30" i="8"/>
  <c r="AQ30" i="8"/>
  <c r="AP30" i="8"/>
  <c r="AO30" i="8"/>
  <c r="AN30" i="8"/>
  <c r="AS30" i="8" s="1"/>
  <c r="AR29" i="8"/>
  <c r="AQ29" i="8"/>
  <c r="AP29" i="8"/>
  <c r="AO29" i="8"/>
  <c r="AN29" i="8"/>
  <c r="AS29" i="8" s="1"/>
  <c r="AR27" i="8"/>
  <c r="AQ27" i="8"/>
  <c r="AP27" i="8"/>
  <c r="AO27" i="8"/>
  <c r="AN27" i="8"/>
  <c r="AS27" i="8" s="1"/>
  <c r="AR26" i="8"/>
  <c r="AQ26" i="8"/>
  <c r="AP26" i="8"/>
  <c r="AO26" i="8"/>
  <c r="AS26" i="8" s="1"/>
  <c r="AN26" i="8"/>
  <c r="AR25" i="8"/>
  <c r="AQ25" i="8"/>
  <c r="AP25" i="8"/>
  <c r="AO25" i="8"/>
  <c r="AN25" i="8"/>
  <c r="AS25" i="8" s="1"/>
  <c r="AR24" i="8"/>
  <c r="AQ24" i="8"/>
  <c r="AP24" i="8"/>
  <c r="AO24" i="8"/>
  <c r="AN24" i="8"/>
  <c r="AS24" i="8" s="1"/>
  <c r="AM41" i="8"/>
  <c r="AM40" i="8"/>
  <c r="AM39" i="8"/>
  <c r="AM38" i="8"/>
  <c r="AM37" i="8"/>
  <c r="AM36" i="8"/>
  <c r="AM35" i="8"/>
  <c r="AM42" i="8" s="1"/>
  <c r="AM32" i="8"/>
  <c r="AM31" i="8"/>
  <c r="AM30" i="8"/>
  <c r="AM33" i="8" s="1"/>
  <c r="AM29" i="8"/>
  <c r="AM27" i="8"/>
  <c r="AM26" i="8"/>
  <c r="AM25" i="8"/>
  <c r="AM24" i="8"/>
  <c r="AG40" i="8"/>
  <c r="AA26" i="8"/>
  <c r="AL39" i="8"/>
  <c r="AL40" i="8"/>
  <c r="AL41" i="8"/>
  <c r="AL38" i="8"/>
  <c r="AK39" i="8"/>
  <c r="AK40" i="8"/>
  <c r="AK41" i="8"/>
  <c r="AK38" i="8"/>
  <c r="AJ39" i="8"/>
  <c r="AJ40" i="8"/>
  <c r="AJ41" i="8"/>
  <c r="AJ38" i="8"/>
  <c r="AI39" i="8"/>
  <c r="AI40" i="8"/>
  <c r="AI41" i="8"/>
  <c r="AI38" i="8"/>
  <c r="AH39" i="8"/>
  <c r="AH40" i="8"/>
  <c r="AH41" i="8"/>
  <c r="AH38" i="8"/>
  <c r="AF39" i="8"/>
  <c r="AF40" i="8"/>
  <c r="AF41" i="8"/>
  <c r="AF38" i="8"/>
  <c r="AE39" i="8"/>
  <c r="AE40" i="8"/>
  <c r="AE41" i="8"/>
  <c r="AE38" i="8"/>
  <c r="AD39" i="8"/>
  <c r="AD40" i="8"/>
  <c r="AD41" i="8"/>
  <c r="AD38" i="8"/>
  <c r="AC39" i="8"/>
  <c r="AC40" i="8"/>
  <c r="AC41" i="8"/>
  <c r="AC38" i="8"/>
  <c r="AB39" i="8"/>
  <c r="AG39" i="8" s="1"/>
  <c r="AB40" i="8"/>
  <c r="AB41" i="8"/>
  <c r="AG41" i="8" s="1"/>
  <c r="AB38" i="8"/>
  <c r="AG38" i="8" s="1"/>
  <c r="Z39" i="8"/>
  <c r="Z40" i="8"/>
  <c r="Z41" i="8"/>
  <c r="Z38" i="8"/>
  <c r="Y39" i="8"/>
  <c r="Y40" i="8"/>
  <c r="Y41" i="8"/>
  <c r="Y38" i="8"/>
  <c r="X39" i="8"/>
  <c r="X40" i="8"/>
  <c r="X41" i="8"/>
  <c r="X38" i="8"/>
  <c r="W39" i="8"/>
  <c r="W40" i="8"/>
  <c r="W41" i="8"/>
  <c r="W38" i="8"/>
  <c r="V39" i="8"/>
  <c r="AA39" i="8" s="1"/>
  <c r="V40" i="8"/>
  <c r="AA40" i="8" s="1"/>
  <c r="V41" i="8"/>
  <c r="V38" i="8"/>
  <c r="AA38" i="8" s="1"/>
  <c r="T39" i="8"/>
  <c r="T40" i="8"/>
  <c r="T41" i="8"/>
  <c r="T38" i="8"/>
  <c r="S39" i="8"/>
  <c r="S40" i="8"/>
  <c r="S41" i="8"/>
  <c r="S38" i="8"/>
  <c r="R39" i="8"/>
  <c r="R40" i="8"/>
  <c r="R41" i="8"/>
  <c r="R38" i="8"/>
  <c r="Q39" i="8"/>
  <c r="Q40" i="8"/>
  <c r="Q41" i="8"/>
  <c r="Q38" i="8"/>
  <c r="P39" i="8"/>
  <c r="P40" i="8"/>
  <c r="P41" i="8"/>
  <c r="P38" i="8"/>
  <c r="U38" i="8" s="1"/>
  <c r="N39" i="8"/>
  <c r="N40" i="8"/>
  <c r="N41" i="8"/>
  <c r="N38" i="8"/>
  <c r="M39" i="8"/>
  <c r="M40" i="8"/>
  <c r="M41" i="8"/>
  <c r="M38" i="8"/>
  <c r="L39" i="8"/>
  <c r="L40" i="8"/>
  <c r="L41" i="8"/>
  <c r="L38" i="8"/>
  <c r="K39" i="8"/>
  <c r="K40" i="8"/>
  <c r="K41" i="8"/>
  <c r="K38" i="8"/>
  <c r="J39" i="8"/>
  <c r="J40" i="8"/>
  <c r="J41" i="8"/>
  <c r="O41" i="8" s="1"/>
  <c r="J38" i="8"/>
  <c r="H39" i="8"/>
  <c r="H40" i="8"/>
  <c r="H41" i="8"/>
  <c r="H38" i="8"/>
  <c r="G39" i="8"/>
  <c r="G40" i="8"/>
  <c r="G41" i="8"/>
  <c r="G38" i="8"/>
  <c r="F39" i="8"/>
  <c r="F40" i="8"/>
  <c r="F41" i="8"/>
  <c r="F38" i="8"/>
  <c r="E39" i="8"/>
  <c r="E40" i="8"/>
  <c r="E41" i="8"/>
  <c r="E38" i="8"/>
  <c r="D39" i="8"/>
  <c r="D40" i="8"/>
  <c r="D41" i="8"/>
  <c r="I41" i="8" s="1"/>
  <c r="D38" i="8"/>
  <c r="AL37" i="8"/>
  <c r="AK37" i="8"/>
  <c r="AJ37" i="8"/>
  <c r="AI37" i="8"/>
  <c r="AH37" i="8"/>
  <c r="AF37" i="8"/>
  <c r="AE37" i="8"/>
  <c r="AG37" i="8" s="1"/>
  <c r="AD37" i="8"/>
  <c r="AC37" i="8"/>
  <c r="AB37" i="8"/>
  <c r="Z37" i="8"/>
  <c r="Y37" i="8"/>
  <c r="X37" i="8"/>
  <c r="W37" i="8"/>
  <c r="V37" i="8"/>
  <c r="AA37" i="8" s="1"/>
  <c r="T37" i="8"/>
  <c r="S37" i="8"/>
  <c r="R37" i="8"/>
  <c r="Q37" i="8"/>
  <c r="P37" i="8"/>
  <c r="N37" i="8"/>
  <c r="M37" i="8"/>
  <c r="L37" i="8"/>
  <c r="K37" i="8"/>
  <c r="J37" i="8"/>
  <c r="H37" i="8"/>
  <c r="G37" i="8"/>
  <c r="F37" i="8"/>
  <c r="E37" i="8"/>
  <c r="F36" i="8"/>
  <c r="G36" i="8"/>
  <c r="H36" i="8"/>
  <c r="D37" i="8"/>
  <c r="AL36" i="8"/>
  <c r="AK36" i="8"/>
  <c r="AJ36" i="8"/>
  <c r="AI36" i="8"/>
  <c r="AH36" i="8"/>
  <c r="AF36" i="8"/>
  <c r="AE36" i="8"/>
  <c r="AD36" i="8"/>
  <c r="AC36" i="8"/>
  <c r="AB36" i="8"/>
  <c r="AG36" i="8" s="1"/>
  <c r="Z36" i="8"/>
  <c r="Y36" i="8"/>
  <c r="X36" i="8"/>
  <c r="W36" i="8"/>
  <c r="V36" i="8"/>
  <c r="T36" i="8"/>
  <c r="S36" i="8"/>
  <c r="R36" i="8"/>
  <c r="Q36" i="8"/>
  <c r="P36" i="8"/>
  <c r="N36" i="8"/>
  <c r="M36" i="8"/>
  <c r="L36" i="8"/>
  <c r="K36" i="8"/>
  <c r="J36" i="8"/>
  <c r="E36" i="8"/>
  <c r="D36" i="8"/>
  <c r="AL35" i="8"/>
  <c r="AK35" i="8"/>
  <c r="AJ35" i="8"/>
  <c r="AI35" i="8"/>
  <c r="AH35" i="8"/>
  <c r="AF35" i="8"/>
  <c r="AE35" i="8"/>
  <c r="AD35" i="8"/>
  <c r="AC35" i="8"/>
  <c r="AB35" i="8"/>
  <c r="AG35" i="8" s="1"/>
  <c r="AG42" i="8" s="1"/>
  <c r="Z35" i="8"/>
  <c r="Y35" i="8"/>
  <c r="X35" i="8"/>
  <c r="W35" i="8"/>
  <c r="V35" i="8"/>
  <c r="T35" i="8"/>
  <c r="S35" i="8"/>
  <c r="R35" i="8"/>
  <c r="Q35" i="8"/>
  <c r="P35" i="8"/>
  <c r="N35" i="8"/>
  <c r="M35" i="8"/>
  <c r="L35" i="8"/>
  <c r="K35" i="8"/>
  <c r="J35" i="8"/>
  <c r="H35" i="8"/>
  <c r="G35" i="8"/>
  <c r="F35" i="8"/>
  <c r="E35" i="8"/>
  <c r="D35" i="8"/>
  <c r="AL30" i="8"/>
  <c r="AL31" i="8"/>
  <c r="AL32" i="8"/>
  <c r="AL29" i="8"/>
  <c r="AK30" i="8"/>
  <c r="AK31" i="8"/>
  <c r="AK32" i="8"/>
  <c r="AK29" i="8"/>
  <c r="AJ30" i="8"/>
  <c r="AJ31" i="8"/>
  <c r="AJ32" i="8"/>
  <c r="AJ29" i="8"/>
  <c r="AI30" i="8"/>
  <c r="AI31" i="8"/>
  <c r="AI32" i="8"/>
  <c r="AI29" i="8"/>
  <c r="AH30" i="8"/>
  <c r="AH31" i="8"/>
  <c r="AH32" i="8"/>
  <c r="AH29" i="8"/>
  <c r="AF30" i="8"/>
  <c r="AF31" i="8"/>
  <c r="AF32" i="8"/>
  <c r="AF29" i="8"/>
  <c r="AE30" i="8"/>
  <c r="AE31" i="8"/>
  <c r="AE32" i="8"/>
  <c r="AE29" i="8"/>
  <c r="AD30" i="8"/>
  <c r="AD31" i="8"/>
  <c r="AD32" i="8"/>
  <c r="AD29" i="8"/>
  <c r="AC30" i="8"/>
  <c r="AC31" i="8"/>
  <c r="AC32" i="8"/>
  <c r="AC29" i="8"/>
  <c r="AB30" i="8"/>
  <c r="AG30" i="8" s="1"/>
  <c r="AB31" i="8"/>
  <c r="AG31" i="8" s="1"/>
  <c r="AB32" i="8"/>
  <c r="AG32" i="8" s="1"/>
  <c r="AB29" i="8"/>
  <c r="AG29" i="8" s="1"/>
  <c r="Z30" i="8"/>
  <c r="Z31" i="8"/>
  <c r="Z32" i="8"/>
  <c r="Z29" i="8"/>
  <c r="Y30" i="8"/>
  <c r="Y31" i="8"/>
  <c r="Y32" i="8"/>
  <c r="Y29" i="8"/>
  <c r="X30" i="8"/>
  <c r="X31" i="8"/>
  <c r="X32" i="8"/>
  <c r="X29" i="8"/>
  <c r="W30" i="8"/>
  <c r="W31" i="8"/>
  <c r="W32" i="8"/>
  <c r="W29" i="8"/>
  <c r="V30" i="8"/>
  <c r="V31" i="8"/>
  <c r="AA31" i="8" s="1"/>
  <c r="V32" i="8"/>
  <c r="V29" i="8"/>
  <c r="AA29" i="8" s="1"/>
  <c r="T30" i="8"/>
  <c r="T31" i="8"/>
  <c r="T32" i="8"/>
  <c r="T29" i="8"/>
  <c r="S30" i="8"/>
  <c r="S31" i="8"/>
  <c r="S32" i="8"/>
  <c r="S29" i="8"/>
  <c r="R30" i="8"/>
  <c r="R31" i="8"/>
  <c r="R32" i="8"/>
  <c r="R29" i="8"/>
  <c r="Q30" i="8"/>
  <c r="Q31" i="8"/>
  <c r="Q32" i="8"/>
  <c r="Q29" i="8"/>
  <c r="P30" i="8"/>
  <c r="P31" i="8"/>
  <c r="U31" i="8" s="1"/>
  <c r="P32" i="8"/>
  <c r="P29" i="8"/>
  <c r="U29" i="8" s="1"/>
  <c r="N30" i="8"/>
  <c r="N31" i="8"/>
  <c r="N32" i="8"/>
  <c r="N29" i="8"/>
  <c r="M30" i="8"/>
  <c r="M31" i="8"/>
  <c r="M32" i="8"/>
  <c r="M29" i="8"/>
  <c r="L30" i="8"/>
  <c r="L31" i="8"/>
  <c r="L32" i="8"/>
  <c r="L29" i="8"/>
  <c r="K30" i="8"/>
  <c r="K31" i="8"/>
  <c r="K32" i="8"/>
  <c r="K29" i="8"/>
  <c r="J30" i="8"/>
  <c r="J31" i="8"/>
  <c r="J32" i="8"/>
  <c r="J29" i="8"/>
  <c r="H30" i="8"/>
  <c r="H31" i="8"/>
  <c r="H32" i="8"/>
  <c r="H29" i="8"/>
  <c r="G30" i="8"/>
  <c r="G31" i="8"/>
  <c r="G32" i="8"/>
  <c r="G29" i="8"/>
  <c r="F30" i="8"/>
  <c r="F31" i="8"/>
  <c r="F32" i="8"/>
  <c r="F29" i="8"/>
  <c r="E30" i="8"/>
  <c r="E31" i="8"/>
  <c r="E32" i="8"/>
  <c r="E29" i="8"/>
  <c r="D30" i="8"/>
  <c r="D31" i="8"/>
  <c r="D32" i="8"/>
  <c r="D29" i="8"/>
  <c r="AL26" i="8"/>
  <c r="AL25" i="8"/>
  <c r="AK26" i="8"/>
  <c r="AK25" i="8"/>
  <c r="AJ26" i="8"/>
  <c r="AJ25" i="8"/>
  <c r="AI26" i="8"/>
  <c r="AI25" i="8"/>
  <c r="AH26" i="8"/>
  <c r="AH25" i="8"/>
  <c r="AH24" i="8"/>
  <c r="AF26" i="8"/>
  <c r="AF25" i="8"/>
  <c r="AE26" i="8"/>
  <c r="AE25" i="8"/>
  <c r="AD26" i="8"/>
  <c r="AD25" i="8"/>
  <c r="AC26" i="8"/>
  <c r="AC25" i="8"/>
  <c r="AB26" i="8"/>
  <c r="AG26" i="8" s="1"/>
  <c r="AB25" i="8"/>
  <c r="AG25" i="8" s="1"/>
  <c r="Z26" i="8"/>
  <c r="Z25" i="8"/>
  <c r="Y25" i="8"/>
  <c r="Y26" i="8"/>
  <c r="X26" i="8"/>
  <c r="X25" i="8"/>
  <c r="W26" i="8"/>
  <c r="W25" i="8"/>
  <c r="V26" i="8"/>
  <c r="V25" i="8"/>
  <c r="T26" i="8"/>
  <c r="T25" i="8"/>
  <c r="S26" i="8"/>
  <c r="S25" i="8"/>
  <c r="R26" i="8"/>
  <c r="R25" i="8"/>
  <c r="Q26" i="8"/>
  <c r="Q25" i="8"/>
  <c r="P26" i="8"/>
  <c r="U26" i="8" s="1"/>
  <c r="P25" i="8"/>
  <c r="N26" i="8"/>
  <c r="N25" i="8"/>
  <c r="M26" i="8"/>
  <c r="M25" i="8"/>
  <c r="L26" i="8"/>
  <c r="L25" i="8"/>
  <c r="L24" i="8"/>
  <c r="K26" i="8"/>
  <c r="K25" i="8"/>
  <c r="J26" i="8"/>
  <c r="J25" i="8"/>
  <c r="N24" i="8"/>
  <c r="M24" i="8"/>
  <c r="K24" i="8"/>
  <c r="J24" i="8"/>
  <c r="H26" i="8"/>
  <c r="G26" i="8"/>
  <c r="F26" i="8"/>
  <c r="E26" i="8"/>
  <c r="D26" i="8"/>
  <c r="H25" i="8"/>
  <c r="G25" i="8"/>
  <c r="F25" i="8"/>
  <c r="E25" i="8"/>
  <c r="D25" i="8"/>
  <c r="H24" i="8"/>
  <c r="G24" i="8"/>
  <c r="F9" i="1"/>
  <c r="J59" i="7"/>
  <c r="D59" i="7"/>
  <c r="D58" i="7"/>
  <c r="I49" i="7"/>
  <c r="E51" i="7"/>
  <c r="E53" i="7" s="1"/>
  <c r="F51" i="7"/>
  <c r="F53" i="7" s="1"/>
  <c r="G51" i="7"/>
  <c r="G53" i="7" s="1"/>
  <c r="H51" i="7"/>
  <c r="I51" i="7"/>
  <c r="E52" i="7"/>
  <c r="F52" i="7"/>
  <c r="J52" i="7" s="1"/>
  <c r="G52" i="7"/>
  <c r="H52" i="7"/>
  <c r="H53" i="7" s="1"/>
  <c r="I52" i="7"/>
  <c r="I53" i="7"/>
  <c r="E54" i="7"/>
  <c r="F54" i="7"/>
  <c r="F56" i="7" s="1"/>
  <c r="G54" i="7"/>
  <c r="G56" i="7" s="1"/>
  <c r="H54" i="7"/>
  <c r="H56" i="7" s="1"/>
  <c r="I54" i="7"/>
  <c r="E55" i="7"/>
  <c r="F55" i="7"/>
  <c r="G55" i="7"/>
  <c r="J55" i="7" s="1"/>
  <c r="H55" i="7"/>
  <c r="I55" i="7"/>
  <c r="I56" i="7" s="1"/>
  <c r="E56" i="7"/>
  <c r="D55" i="7"/>
  <c r="D54" i="7"/>
  <c r="D52" i="7"/>
  <c r="D51" i="7"/>
  <c r="D49" i="7"/>
  <c r="D48" i="7"/>
  <c r="I39" i="7"/>
  <c r="E41" i="7"/>
  <c r="E43" i="7" s="1"/>
  <c r="F41" i="7"/>
  <c r="F43" i="7" s="1"/>
  <c r="G41" i="7"/>
  <c r="G43" i="7" s="1"/>
  <c r="H41" i="7"/>
  <c r="I41" i="7"/>
  <c r="E42" i="7"/>
  <c r="F42" i="7"/>
  <c r="G42" i="7"/>
  <c r="H42" i="7"/>
  <c r="H43" i="7" s="1"/>
  <c r="I42" i="7"/>
  <c r="I43" i="7" s="1"/>
  <c r="E44" i="7"/>
  <c r="F44" i="7"/>
  <c r="F46" i="7" s="1"/>
  <c r="G44" i="7"/>
  <c r="G46" i="7" s="1"/>
  <c r="H44" i="7"/>
  <c r="H46" i="7" s="1"/>
  <c r="I44" i="7"/>
  <c r="E45" i="7"/>
  <c r="F45" i="7"/>
  <c r="G45" i="7"/>
  <c r="H45" i="7"/>
  <c r="I45" i="7"/>
  <c r="I46" i="7" s="1"/>
  <c r="E46" i="7"/>
  <c r="D45" i="7"/>
  <c r="D44" i="7"/>
  <c r="D42" i="7"/>
  <c r="D43" i="7" s="1"/>
  <c r="D41" i="7"/>
  <c r="D39" i="7"/>
  <c r="D38" i="7"/>
  <c r="J8" i="7"/>
  <c r="E28" i="7"/>
  <c r="E38" i="7" s="1"/>
  <c r="I28" i="7"/>
  <c r="I38" i="7" s="1"/>
  <c r="F29" i="7"/>
  <c r="F39" i="7" s="1"/>
  <c r="F49" i="7" s="1"/>
  <c r="G29" i="7"/>
  <c r="G39" i="7" s="1"/>
  <c r="G49" i="7" s="1"/>
  <c r="I29" i="7"/>
  <c r="E31" i="7"/>
  <c r="E33" i="7" s="1"/>
  <c r="F31" i="7"/>
  <c r="G31" i="7"/>
  <c r="G33" i="7" s="1"/>
  <c r="H31" i="7"/>
  <c r="H33" i="7" s="1"/>
  <c r="I31" i="7"/>
  <c r="E32" i="7"/>
  <c r="F32" i="7"/>
  <c r="J32" i="7" s="1"/>
  <c r="G32" i="7"/>
  <c r="H32" i="7"/>
  <c r="I32" i="7"/>
  <c r="I33" i="7"/>
  <c r="E34" i="7"/>
  <c r="E36" i="7" s="1"/>
  <c r="F34" i="7"/>
  <c r="F36" i="7" s="1"/>
  <c r="G34" i="7"/>
  <c r="H34" i="7"/>
  <c r="H36" i="7" s="1"/>
  <c r="I34" i="7"/>
  <c r="I36" i="7" s="1"/>
  <c r="E35" i="7"/>
  <c r="F35" i="7"/>
  <c r="G35" i="7"/>
  <c r="G36" i="7" s="1"/>
  <c r="H35" i="7"/>
  <c r="I35" i="7"/>
  <c r="D35" i="7"/>
  <c r="D34" i="7"/>
  <c r="D32" i="7"/>
  <c r="D31" i="7"/>
  <c r="D29" i="7"/>
  <c r="D28" i="7"/>
  <c r="E18" i="7"/>
  <c r="F18" i="7"/>
  <c r="F28" i="7" s="1"/>
  <c r="G18" i="7"/>
  <c r="G28" i="7" s="1"/>
  <c r="H18" i="7"/>
  <c r="H28" i="7" s="1"/>
  <c r="I18" i="7"/>
  <c r="I20" i="7" s="1"/>
  <c r="AI24" i="8" s="1"/>
  <c r="E19" i="7"/>
  <c r="E29" i="7" s="1"/>
  <c r="F19" i="7"/>
  <c r="G19" i="7"/>
  <c r="H19" i="7"/>
  <c r="H29" i="7" s="1"/>
  <c r="H39" i="7" s="1"/>
  <c r="H49" i="7" s="1"/>
  <c r="I19" i="7"/>
  <c r="F20" i="7"/>
  <c r="Q24" i="8" s="1"/>
  <c r="E21" i="7"/>
  <c r="E23" i="7" s="1"/>
  <c r="F21" i="7"/>
  <c r="F23" i="7" s="1"/>
  <c r="G21" i="7"/>
  <c r="H21" i="7"/>
  <c r="I21" i="7"/>
  <c r="E22" i="7"/>
  <c r="F22" i="7"/>
  <c r="G22" i="7"/>
  <c r="G23" i="7" s="1"/>
  <c r="H22" i="7"/>
  <c r="H23" i="7" s="1"/>
  <c r="I22" i="7"/>
  <c r="I23" i="7" s="1"/>
  <c r="E24" i="7"/>
  <c r="F24" i="7"/>
  <c r="F26" i="7" s="1"/>
  <c r="G24" i="7"/>
  <c r="G26" i="7" s="1"/>
  <c r="H24" i="7"/>
  <c r="H26" i="7" s="1"/>
  <c r="I24" i="7"/>
  <c r="E25" i="7"/>
  <c r="F25" i="7"/>
  <c r="J25" i="7" s="1"/>
  <c r="G25" i="7"/>
  <c r="H25" i="7"/>
  <c r="I25" i="7"/>
  <c r="I26" i="7" s="1"/>
  <c r="E26" i="7"/>
  <c r="D25" i="7"/>
  <c r="D24" i="7"/>
  <c r="D22" i="7"/>
  <c r="D21" i="7"/>
  <c r="D19" i="7"/>
  <c r="D20" i="7" s="1"/>
  <c r="E24" i="8" s="1"/>
  <c r="D18" i="7"/>
  <c r="D24" i="8"/>
  <c r="AO35" i="6"/>
  <c r="AO36" i="6"/>
  <c r="AO34" i="6"/>
  <c r="AN36" i="6"/>
  <c r="AN35" i="6"/>
  <c r="AH35" i="6"/>
  <c r="AH36" i="6" s="1"/>
  <c r="AB36" i="6"/>
  <c r="AB35" i="6"/>
  <c r="V35" i="6"/>
  <c r="V36" i="6" s="1"/>
  <c r="P36" i="6"/>
  <c r="P35" i="6"/>
  <c r="J36" i="6"/>
  <c r="J35" i="6"/>
  <c r="AO33" i="6"/>
  <c r="AP33" i="6"/>
  <c r="AQ33" i="6"/>
  <c r="AQ32" i="6"/>
  <c r="AP32" i="6"/>
  <c r="AO32" i="6"/>
  <c r="AQ27" i="6"/>
  <c r="AP27" i="6"/>
  <c r="AO27" i="6"/>
  <c r="AQ22" i="6"/>
  <c r="AP22" i="6"/>
  <c r="AO22" i="6"/>
  <c r="AQ17" i="6"/>
  <c r="AP17" i="6"/>
  <c r="AO17" i="6"/>
  <c r="AO31" i="6"/>
  <c r="AP31" i="6" s="1"/>
  <c r="AQ31" i="6" s="1"/>
  <c r="AO30" i="6"/>
  <c r="AP29" i="6"/>
  <c r="AO29" i="6"/>
  <c r="AQ29" i="6" s="1"/>
  <c r="AO28" i="6"/>
  <c r="AO26" i="6"/>
  <c r="AO25" i="6"/>
  <c r="AP24" i="6"/>
  <c r="AQ24" i="6" s="1"/>
  <c r="AO24" i="6"/>
  <c r="AP23" i="6"/>
  <c r="AO23" i="6"/>
  <c r="AQ23" i="6" s="1"/>
  <c r="AP21" i="6"/>
  <c r="AO21" i="6"/>
  <c r="AQ21" i="6" s="1"/>
  <c r="AO20" i="6"/>
  <c r="AP19" i="6"/>
  <c r="AQ19" i="6" s="1"/>
  <c r="AO19" i="6"/>
  <c r="AO18" i="6"/>
  <c r="AP18" i="6" s="1"/>
  <c r="AQ18" i="6" s="1"/>
  <c r="AO16" i="6"/>
  <c r="AO15" i="6"/>
  <c r="AP14" i="6"/>
  <c r="AO14" i="6"/>
  <c r="AQ14" i="6" s="1"/>
  <c r="AP13" i="6"/>
  <c r="AQ13" i="6" s="1"/>
  <c r="AO13" i="6"/>
  <c r="G32" i="6"/>
  <c r="AP12" i="6"/>
  <c r="AQ12" i="6"/>
  <c r="AO9" i="6"/>
  <c r="AP9" i="6"/>
  <c r="AQ9" i="6"/>
  <c r="AO10" i="6"/>
  <c r="AP10" i="6" s="1"/>
  <c r="AO11" i="6"/>
  <c r="AQ11" i="6" s="1"/>
  <c r="AP11" i="6"/>
  <c r="AQ8" i="6"/>
  <c r="AP8" i="6"/>
  <c r="AO12" i="6"/>
  <c r="AO8" i="6"/>
  <c r="AM32" i="6"/>
  <c r="AL32" i="6"/>
  <c r="AK31" i="6"/>
  <c r="AN31" i="6" s="1"/>
  <c r="AK30" i="6"/>
  <c r="AN30" i="6" s="1"/>
  <c r="AK29" i="6"/>
  <c r="AN29" i="6" s="1"/>
  <c r="AK28" i="6"/>
  <c r="AN28" i="6" s="1"/>
  <c r="AM27" i="6"/>
  <c r="AL27" i="6"/>
  <c r="AK26" i="6"/>
  <c r="AN26" i="6" s="1"/>
  <c r="AK25" i="6"/>
  <c r="AN25" i="6" s="1"/>
  <c r="AK24" i="6"/>
  <c r="AN24" i="6" s="1"/>
  <c r="AK23" i="6"/>
  <c r="AN23" i="6" s="1"/>
  <c r="AM22" i="6"/>
  <c r="AL22" i="6"/>
  <c r="AK21" i="6"/>
  <c r="AN21" i="6" s="1"/>
  <c r="AK20" i="6"/>
  <c r="AN20" i="6" s="1"/>
  <c r="AK19" i="6"/>
  <c r="AN19" i="6" s="1"/>
  <c r="AK18" i="6"/>
  <c r="AN18" i="6" s="1"/>
  <c r="AN22" i="6" s="1"/>
  <c r="AM17" i="6"/>
  <c r="AL17" i="6"/>
  <c r="AK16" i="6"/>
  <c r="AN16" i="6" s="1"/>
  <c r="AK15" i="6"/>
  <c r="AN15" i="6" s="1"/>
  <c r="AK14" i="6"/>
  <c r="AN14" i="6" s="1"/>
  <c r="AK13" i="6"/>
  <c r="AM12" i="6"/>
  <c r="AL12" i="6"/>
  <c r="AK11" i="6"/>
  <c r="AN11" i="6" s="1"/>
  <c r="AK10" i="6"/>
  <c r="AN10" i="6" s="1"/>
  <c r="AK9" i="6"/>
  <c r="AN9" i="6" s="1"/>
  <c r="AK8" i="6"/>
  <c r="AG32" i="6"/>
  <c r="AF32" i="6"/>
  <c r="AE31" i="6"/>
  <c r="AH31" i="6" s="1"/>
  <c r="AH30" i="6"/>
  <c r="AE30" i="6"/>
  <c r="AE29" i="6"/>
  <c r="AH29" i="6" s="1"/>
  <c r="AE28" i="6"/>
  <c r="AH28" i="6" s="1"/>
  <c r="AG27" i="6"/>
  <c r="AF27" i="6"/>
  <c r="AE26" i="6"/>
  <c r="AH26" i="6" s="1"/>
  <c r="AE25" i="6"/>
  <c r="AH25" i="6" s="1"/>
  <c r="AE24" i="6"/>
  <c r="AH24" i="6" s="1"/>
  <c r="AE23" i="6"/>
  <c r="AG22" i="6"/>
  <c r="AF22" i="6"/>
  <c r="AE21" i="6"/>
  <c r="AH21" i="6" s="1"/>
  <c r="AH20" i="6"/>
  <c r="AE20" i="6"/>
  <c r="AE19" i="6"/>
  <c r="AH19" i="6" s="1"/>
  <c r="AE18" i="6"/>
  <c r="AG17" i="6"/>
  <c r="AF17" i="6"/>
  <c r="AE16" i="6"/>
  <c r="AH16" i="6" s="1"/>
  <c r="AE15" i="6"/>
  <c r="AH15" i="6" s="1"/>
  <c r="AE14" i="6"/>
  <c r="AH14" i="6" s="1"/>
  <c r="AE13" i="6"/>
  <c r="AH13" i="6" s="1"/>
  <c r="AG12" i="6"/>
  <c r="AF12" i="6"/>
  <c r="AE11" i="6"/>
  <c r="AH11" i="6" s="1"/>
  <c r="AE10" i="6"/>
  <c r="AH10" i="6" s="1"/>
  <c r="AE9" i="6"/>
  <c r="AH9" i="6" s="1"/>
  <c r="AE8" i="6"/>
  <c r="AH8" i="6" s="1"/>
  <c r="AA32" i="6"/>
  <c r="Z32" i="6"/>
  <c r="Y31" i="6"/>
  <c r="AB31" i="6" s="1"/>
  <c r="Y30" i="6"/>
  <c r="AB30" i="6" s="1"/>
  <c r="Y29" i="6"/>
  <c r="AB29" i="6" s="1"/>
  <c r="Y28" i="6"/>
  <c r="AB28" i="6" s="1"/>
  <c r="AA27" i="6"/>
  <c r="Z27" i="6"/>
  <c r="Y26" i="6"/>
  <c r="AB26" i="6" s="1"/>
  <c r="Y25" i="6"/>
  <c r="AB25" i="6" s="1"/>
  <c r="Y24" i="6"/>
  <c r="AB24" i="6" s="1"/>
  <c r="Y23" i="6"/>
  <c r="AA22" i="6"/>
  <c r="Z22" i="6"/>
  <c r="Y21" i="6"/>
  <c r="AB21" i="6" s="1"/>
  <c r="Y20" i="6"/>
  <c r="AB20" i="6" s="1"/>
  <c r="Y19" i="6"/>
  <c r="AB19" i="6" s="1"/>
  <c r="Y18" i="6"/>
  <c r="AA17" i="6"/>
  <c r="Z17" i="6"/>
  <c r="Y16" i="6"/>
  <c r="AB16" i="6" s="1"/>
  <c r="Y15" i="6"/>
  <c r="AB15" i="6" s="1"/>
  <c r="Y14" i="6"/>
  <c r="AB14" i="6" s="1"/>
  <c r="Y13" i="6"/>
  <c r="AB13" i="6" s="1"/>
  <c r="AA12" i="6"/>
  <c r="Z12" i="6"/>
  <c r="Y11" i="6"/>
  <c r="AB11" i="6" s="1"/>
  <c r="AB10" i="6"/>
  <c r="Y10" i="6"/>
  <c r="Y9" i="6"/>
  <c r="AB9" i="6" s="1"/>
  <c r="Y8" i="6"/>
  <c r="AB8" i="6" s="1"/>
  <c r="U32" i="6"/>
  <c r="T32" i="6"/>
  <c r="S31" i="6"/>
  <c r="V31" i="6" s="1"/>
  <c r="S30" i="6"/>
  <c r="V30" i="6" s="1"/>
  <c r="S29" i="6"/>
  <c r="V29" i="6" s="1"/>
  <c r="S28" i="6"/>
  <c r="V28" i="6" s="1"/>
  <c r="U27" i="6"/>
  <c r="T27" i="6"/>
  <c r="S26" i="6"/>
  <c r="V26" i="6" s="1"/>
  <c r="S25" i="6"/>
  <c r="V25" i="6" s="1"/>
  <c r="S24" i="6"/>
  <c r="V24" i="6" s="1"/>
  <c r="S23" i="6"/>
  <c r="V23" i="6" s="1"/>
  <c r="U22" i="6"/>
  <c r="T22" i="6"/>
  <c r="S21" i="6"/>
  <c r="V21" i="6" s="1"/>
  <c r="S20" i="6"/>
  <c r="V20" i="6" s="1"/>
  <c r="S19" i="6"/>
  <c r="V19" i="6" s="1"/>
  <c r="S18" i="6"/>
  <c r="V18" i="6" s="1"/>
  <c r="U17" i="6"/>
  <c r="T17" i="6"/>
  <c r="V16" i="6"/>
  <c r="S16" i="6"/>
  <c r="S15" i="6"/>
  <c r="V15" i="6" s="1"/>
  <c r="S14" i="6"/>
  <c r="V14" i="6" s="1"/>
  <c r="S13" i="6"/>
  <c r="V13" i="6" s="1"/>
  <c r="U12" i="6"/>
  <c r="T12" i="6"/>
  <c r="S11" i="6"/>
  <c r="V11" i="6" s="1"/>
  <c r="S10" i="6"/>
  <c r="V10" i="6" s="1"/>
  <c r="S9" i="6"/>
  <c r="V9" i="6" s="1"/>
  <c r="S8" i="6"/>
  <c r="V8" i="6" s="1"/>
  <c r="O32" i="6"/>
  <c r="N32" i="6"/>
  <c r="M31" i="6"/>
  <c r="P31" i="6" s="1"/>
  <c r="M30" i="6"/>
  <c r="P30" i="6" s="1"/>
  <c r="M29" i="6"/>
  <c r="P29" i="6" s="1"/>
  <c r="M28" i="6"/>
  <c r="O27" i="6"/>
  <c r="N27" i="6"/>
  <c r="M26" i="6"/>
  <c r="P26" i="6" s="1"/>
  <c r="M25" i="6"/>
  <c r="P25" i="6" s="1"/>
  <c r="M24" i="6"/>
  <c r="P24" i="6" s="1"/>
  <c r="M23" i="6"/>
  <c r="P23" i="6" s="1"/>
  <c r="O22" i="6"/>
  <c r="N22" i="6"/>
  <c r="M21" i="6"/>
  <c r="P21" i="6" s="1"/>
  <c r="M20" i="6"/>
  <c r="P20" i="6" s="1"/>
  <c r="M19" i="6"/>
  <c r="P19" i="6" s="1"/>
  <c r="M18" i="6"/>
  <c r="O17" i="6"/>
  <c r="N17" i="6"/>
  <c r="M16" i="6"/>
  <c r="P16" i="6" s="1"/>
  <c r="M15" i="6"/>
  <c r="P15" i="6" s="1"/>
  <c r="M14" i="6"/>
  <c r="P14" i="6" s="1"/>
  <c r="M13" i="6"/>
  <c r="P13" i="6" s="1"/>
  <c r="O12" i="6"/>
  <c r="N12" i="6"/>
  <c r="M11" i="6"/>
  <c r="P11" i="6" s="1"/>
  <c r="M10" i="6"/>
  <c r="P10" i="6" s="1"/>
  <c r="M9" i="6"/>
  <c r="P9" i="6" s="1"/>
  <c r="M8" i="6"/>
  <c r="W40" i="4"/>
  <c r="W41" i="4"/>
  <c r="W39" i="4"/>
  <c r="AJ9" i="2"/>
  <c r="AK9" i="2"/>
  <c r="AJ10" i="2"/>
  <c r="AK10" i="2"/>
  <c r="AJ11" i="2"/>
  <c r="AK11" i="2"/>
  <c r="AJ12" i="2"/>
  <c r="AK12" i="2"/>
  <c r="AI12" i="2"/>
  <c r="AI11" i="2"/>
  <c r="AI10" i="2"/>
  <c r="AI9" i="2"/>
  <c r="AK8" i="2"/>
  <c r="AJ8" i="2"/>
  <c r="AI8" i="2"/>
  <c r="AD104" i="2"/>
  <c r="AE104" i="2"/>
  <c r="AF104" i="2"/>
  <c r="AC104" i="2"/>
  <c r="AC103" i="2"/>
  <c r="Z102" i="2"/>
  <c r="O102" i="2"/>
  <c r="M102" i="2"/>
  <c r="K102" i="2"/>
  <c r="R102" i="2" s="1"/>
  <c r="J102" i="2"/>
  <c r="Q102" i="2" s="1"/>
  <c r="I102" i="2"/>
  <c r="V102" i="2" s="1"/>
  <c r="Z101" i="2"/>
  <c r="M101" i="2"/>
  <c r="K101" i="2"/>
  <c r="R101" i="2" s="1"/>
  <c r="J101" i="2"/>
  <c r="Q101" i="2" s="1"/>
  <c r="S101" i="2" s="1"/>
  <c r="I101" i="2"/>
  <c r="O101" i="2" s="1"/>
  <c r="Z100" i="2"/>
  <c r="R100" i="2"/>
  <c r="Q100" i="2"/>
  <c r="S100" i="2" s="1"/>
  <c r="M100" i="2"/>
  <c r="K100" i="2"/>
  <c r="J100" i="2"/>
  <c r="I100" i="2"/>
  <c r="O100" i="2" s="1"/>
  <c r="Z99" i="2"/>
  <c r="R99" i="2"/>
  <c r="Q99" i="2"/>
  <c r="S99" i="2" s="1"/>
  <c r="O99" i="2"/>
  <c r="M99" i="2"/>
  <c r="K99" i="2"/>
  <c r="J99" i="2"/>
  <c r="I99" i="2"/>
  <c r="V99" i="2" s="1"/>
  <c r="Z98" i="2"/>
  <c r="O98" i="2"/>
  <c r="M98" i="2"/>
  <c r="K98" i="2"/>
  <c r="R98" i="2" s="1"/>
  <c r="J98" i="2"/>
  <c r="Q98" i="2" s="1"/>
  <c r="S98" i="2" s="1"/>
  <c r="I98" i="2"/>
  <c r="V98" i="2" s="1"/>
  <c r="Z97" i="2"/>
  <c r="M97" i="2"/>
  <c r="K97" i="2"/>
  <c r="R97" i="2" s="1"/>
  <c r="J97" i="2"/>
  <c r="Q97" i="2" s="1"/>
  <c r="S97" i="2" s="1"/>
  <c r="I97" i="2"/>
  <c r="O97" i="2" s="1"/>
  <c r="Z96" i="2"/>
  <c r="Q96" i="2"/>
  <c r="S96" i="2" s="1"/>
  <c r="M96" i="2"/>
  <c r="K96" i="2"/>
  <c r="R96" i="2" s="1"/>
  <c r="J96" i="2"/>
  <c r="I96" i="2"/>
  <c r="O96" i="2" s="1"/>
  <c r="Z95" i="2"/>
  <c r="V95" i="2"/>
  <c r="R95" i="2"/>
  <c r="Q95" i="2"/>
  <c r="S95" i="2" s="1"/>
  <c r="O95" i="2"/>
  <c r="M95" i="2"/>
  <c r="K95" i="2"/>
  <c r="J95" i="2"/>
  <c r="I95" i="2"/>
  <c r="Z94" i="2"/>
  <c r="O94" i="2"/>
  <c r="M94" i="2"/>
  <c r="K94" i="2"/>
  <c r="R94" i="2" s="1"/>
  <c r="J94" i="2"/>
  <c r="Q94" i="2" s="1"/>
  <c r="I94" i="2"/>
  <c r="V94" i="2" s="1"/>
  <c r="Z93" i="2"/>
  <c r="M93" i="2"/>
  <c r="K93" i="2"/>
  <c r="R93" i="2" s="1"/>
  <c r="J93" i="2"/>
  <c r="Q93" i="2" s="1"/>
  <c r="S93" i="2" s="1"/>
  <c r="I93" i="2"/>
  <c r="O93" i="2" s="1"/>
  <c r="Z92" i="2"/>
  <c r="R92" i="2"/>
  <c r="Q92" i="2"/>
  <c r="S92" i="2" s="1"/>
  <c r="M92" i="2"/>
  <c r="K92" i="2"/>
  <c r="J92" i="2"/>
  <c r="I92" i="2"/>
  <c r="O92" i="2" s="1"/>
  <c r="Z91" i="2"/>
  <c r="R91" i="2"/>
  <c r="Q91" i="2"/>
  <c r="S91" i="2" s="1"/>
  <c r="O91" i="2"/>
  <c r="M91" i="2"/>
  <c r="K91" i="2"/>
  <c r="J91" i="2"/>
  <c r="I91" i="2"/>
  <c r="V91" i="2" s="1"/>
  <c r="Z90" i="2"/>
  <c r="O90" i="2"/>
  <c r="M90" i="2"/>
  <c r="K90" i="2"/>
  <c r="R90" i="2" s="1"/>
  <c r="J90" i="2"/>
  <c r="Q90" i="2" s="1"/>
  <c r="S90" i="2" s="1"/>
  <c r="I90" i="2"/>
  <c r="V90" i="2" s="1"/>
  <c r="Z89" i="2"/>
  <c r="M89" i="2"/>
  <c r="K89" i="2"/>
  <c r="R89" i="2" s="1"/>
  <c r="J89" i="2"/>
  <c r="Q89" i="2" s="1"/>
  <c r="S89" i="2" s="1"/>
  <c r="I89" i="2"/>
  <c r="O89" i="2" s="1"/>
  <c r="Z88" i="2"/>
  <c r="R88" i="2"/>
  <c r="Q88" i="2"/>
  <c r="S88" i="2" s="1"/>
  <c r="M88" i="2"/>
  <c r="K88" i="2"/>
  <c r="J88" i="2"/>
  <c r="I88" i="2"/>
  <c r="O88" i="2" s="1"/>
  <c r="W37" i="5"/>
  <c r="W36" i="5"/>
  <c r="W34" i="5"/>
  <c r="W33" i="5"/>
  <c r="W28" i="5"/>
  <c r="W32" i="5"/>
  <c r="W31" i="5"/>
  <c r="W30" i="5"/>
  <c r="W29" i="5"/>
  <c r="W26" i="5"/>
  <c r="W25" i="5"/>
  <c r="W24" i="5"/>
  <c r="W23" i="5"/>
  <c r="W21" i="5"/>
  <c r="W20" i="5"/>
  <c r="W19" i="5"/>
  <c r="W18" i="5"/>
  <c r="W16" i="5"/>
  <c r="W15" i="5"/>
  <c r="W14" i="5"/>
  <c r="W13" i="5"/>
  <c r="W9" i="5"/>
  <c r="W10" i="5"/>
  <c r="W11" i="5"/>
  <c r="W8" i="5"/>
  <c r="V32" i="5"/>
  <c r="V31" i="5"/>
  <c r="V30" i="5"/>
  <c r="V29" i="5"/>
  <c r="V28" i="5"/>
  <c r="V27" i="5"/>
  <c r="V26" i="5"/>
  <c r="V25" i="5"/>
  <c r="V24" i="5"/>
  <c r="V23" i="5"/>
  <c r="V21" i="5"/>
  <c r="V20" i="5"/>
  <c r="V19" i="5"/>
  <c r="V22" i="5" s="1"/>
  <c r="V18" i="5"/>
  <c r="V16" i="5"/>
  <c r="V15" i="5"/>
  <c r="V14" i="5"/>
  <c r="V13" i="5"/>
  <c r="V17" i="5" s="1"/>
  <c r="V11" i="5"/>
  <c r="V10" i="5"/>
  <c r="V9" i="5"/>
  <c r="V8" i="5"/>
  <c r="V12" i="5" s="1"/>
  <c r="V34" i="5" s="1"/>
  <c r="V35" i="5" s="1"/>
  <c r="V36" i="5" s="1"/>
  <c r="V37" i="5" s="1"/>
  <c r="X39" i="4"/>
  <c r="V40" i="4"/>
  <c r="V41" i="4" s="1"/>
  <c r="S40" i="4"/>
  <c r="S41" i="4" s="1"/>
  <c r="P40" i="4"/>
  <c r="P41" i="4" s="1"/>
  <c r="M40" i="4"/>
  <c r="M41" i="4" s="1"/>
  <c r="J40" i="4"/>
  <c r="J41" i="4" s="1"/>
  <c r="G40" i="4"/>
  <c r="G41" i="4" s="1"/>
  <c r="G39" i="4"/>
  <c r="X37" i="3"/>
  <c r="X31" i="3"/>
  <c r="X25" i="3"/>
  <c r="X19" i="3"/>
  <c r="X13" i="3"/>
  <c r="S31" i="5"/>
  <c r="P31" i="5"/>
  <c r="M31" i="5"/>
  <c r="J31" i="5"/>
  <c r="G31" i="5"/>
  <c r="S30" i="5"/>
  <c r="P30" i="5"/>
  <c r="M30" i="5"/>
  <c r="J30" i="5"/>
  <c r="G30" i="5"/>
  <c r="S29" i="5"/>
  <c r="P29" i="5"/>
  <c r="M29" i="5"/>
  <c r="J29" i="5"/>
  <c r="G29" i="5"/>
  <c r="S28" i="5"/>
  <c r="P28" i="5"/>
  <c r="M28" i="5"/>
  <c r="J28" i="5"/>
  <c r="J32" i="5" s="1"/>
  <c r="G28" i="5"/>
  <c r="S26" i="5"/>
  <c r="P26" i="5"/>
  <c r="M26" i="5"/>
  <c r="J26" i="5"/>
  <c r="G26" i="5"/>
  <c r="S25" i="5"/>
  <c r="P25" i="5"/>
  <c r="M25" i="5"/>
  <c r="J25" i="5"/>
  <c r="G25" i="5"/>
  <c r="S24" i="5"/>
  <c r="P24" i="5"/>
  <c r="M24" i="5"/>
  <c r="J24" i="5"/>
  <c r="G24" i="5"/>
  <c r="S23" i="5"/>
  <c r="P23" i="5"/>
  <c r="M23" i="5"/>
  <c r="J23" i="5"/>
  <c r="G23" i="5"/>
  <c r="S21" i="5"/>
  <c r="P21" i="5"/>
  <c r="M21" i="5"/>
  <c r="J21" i="5"/>
  <c r="G21" i="5"/>
  <c r="S20" i="5"/>
  <c r="P20" i="5"/>
  <c r="M20" i="5"/>
  <c r="J20" i="5"/>
  <c r="G20" i="5"/>
  <c r="S19" i="5"/>
  <c r="P19" i="5"/>
  <c r="M19" i="5"/>
  <c r="J19" i="5"/>
  <c r="G19" i="5"/>
  <c r="S18" i="5"/>
  <c r="S22" i="5" s="1"/>
  <c r="P18" i="5"/>
  <c r="M18" i="5"/>
  <c r="J18" i="5"/>
  <c r="G18" i="5"/>
  <c r="S16" i="5"/>
  <c r="P16" i="5"/>
  <c r="M16" i="5"/>
  <c r="J16" i="5"/>
  <c r="G16" i="5"/>
  <c r="S15" i="5"/>
  <c r="P15" i="5"/>
  <c r="X15" i="5" s="1"/>
  <c r="Y15" i="5" s="1"/>
  <c r="M15" i="5"/>
  <c r="J15" i="5"/>
  <c r="G15" i="5"/>
  <c r="S14" i="5"/>
  <c r="P14" i="5"/>
  <c r="M14" i="5"/>
  <c r="J14" i="5"/>
  <c r="G14" i="5"/>
  <c r="S13" i="5"/>
  <c r="P13" i="5"/>
  <c r="M13" i="5"/>
  <c r="J13" i="5"/>
  <c r="G13" i="5"/>
  <c r="S11" i="5"/>
  <c r="S10" i="5"/>
  <c r="S9" i="5"/>
  <c r="S8" i="5"/>
  <c r="P11" i="5"/>
  <c r="P10" i="5"/>
  <c r="P9" i="5"/>
  <c r="P8" i="5"/>
  <c r="M11" i="5"/>
  <c r="M10" i="5"/>
  <c r="M9" i="5"/>
  <c r="M8" i="5"/>
  <c r="J11" i="5"/>
  <c r="J10" i="5"/>
  <c r="J9" i="5"/>
  <c r="J8" i="5"/>
  <c r="Z86" i="2"/>
  <c r="M86" i="2"/>
  <c r="K86" i="2"/>
  <c r="R86" i="2" s="1"/>
  <c r="J86" i="2"/>
  <c r="Q86" i="2" s="1"/>
  <c r="I86" i="2"/>
  <c r="V86" i="2" s="1"/>
  <c r="Z85" i="2"/>
  <c r="R85" i="2"/>
  <c r="M85" i="2"/>
  <c r="K85" i="2"/>
  <c r="J85" i="2"/>
  <c r="Q85" i="2" s="1"/>
  <c r="I85" i="2"/>
  <c r="O85" i="2" s="1"/>
  <c r="Z84" i="2"/>
  <c r="M84" i="2"/>
  <c r="K84" i="2"/>
  <c r="R84" i="2" s="1"/>
  <c r="J84" i="2"/>
  <c r="Q84" i="2" s="1"/>
  <c r="I84" i="2"/>
  <c r="V84" i="2" s="1"/>
  <c r="Z83" i="2"/>
  <c r="M83" i="2"/>
  <c r="K83" i="2"/>
  <c r="R83" i="2" s="1"/>
  <c r="J83" i="2"/>
  <c r="Q83" i="2" s="1"/>
  <c r="I83" i="2"/>
  <c r="V83" i="2" s="1"/>
  <c r="Z82" i="2"/>
  <c r="M82" i="2"/>
  <c r="K82" i="2"/>
  <c r="R82" i="2" s="1"/>
  <c r="J82" i="2"/>
  <c r="Q82" i="2" s="1"/>
  <c r="I82" i="2"/>
  <c r="V82" i="2" s="1"/>
  <c r="Z81" i="2"/>
  <c r="M81" i="2"/>
  <c r="K81" i="2"/>
  <c r="R81" i="2" s="1"/>
  <c r="J81" i="2"/>
  <c r="Q81" i="2" s="1"/>
  <c r="I81" i="2"/>
  <c r="V81" i="2" s="1"/>
  <c r="Z80" i="2"/>
  <c r="M80" i="2"/>
  <c r="K80" i="2"/>
  <c r="R80" i="2" s="1"/>
  <c r="J80" i="2"/>
  <c r="Q80" i="2" s="1"/>
  <c r="I80" i="2"/>
  <c r="V80" i="2" s="1"/>
  <c r="Z79" i="2"/>
  <c r="M79" i="2"/>
  <c r="K79" i="2"/>
  <c r="R79" i="2" s="1"/>
  <c r="J79" i="2"/>
  <c r="Q79" i="2" s="1"/>
  <c r="I79" i="2"/>
  <c r="V79" i="2" s="1"/>
  <c r="Z78" i="2"/>
  <c r="M78" i="2"/>
  <c r="K78" i="2"/>
  <c r="R78" i="2" s="1"/>
  <c r="J78" i="2"/>
  <c r="Q78" i="2" s="1"/>
  <c r="I78" i="2"/>
  <c r="V78" i="2" s="1"/>
  <c r="Z77" i="2"/>
  <c r="M77" i="2"/>
  <c r="K77" i="2"/>
  <c r="R77" i="2" s="1"/>
  <c r="J77" i="2"/>
  <c r="Q77" i="2" s="1"/>
  <c r="I77" i="2"/>
  <c r="O77" i="2" s="1"/>
  <c r="Z76" i="2"/>
  <c r="M76" i="2"/>
  <c r="K76" i="2"/>
  <c r="R76" i="2" s="1"/>
  <c r="J76" i="2"/>
  <c r="Q76" i="2" s="1"/>
  <c r="I76" i="2"/>
  <c r="V76" i="2" s="1"/>
  <c r="Z75" i="2"/>
  <c r="M75" i="2"/>
  <c r="K75" i="2"/>
  <c r="R75" i="2" s="1"/>
  <c r="J75" i="2"/>
  <c r="Q75" i="2" s="1"/>
  <c r="I75" i="2"/>
  <c r="V75" i="2" s="1"/>
  <c r="Z74" i="2"/>
  <c r="M74" i="2"/>
  <c r="K74" i="2"/>
  <c r="R74" i="2" s="1"/>
  <c r="J74" i="2"/>
  <c r="Q74" i="2" s="1"/>
  <c r="I74" i="2"/>
  <c r="V74" i="2" s="1"/>
  <c r="Z73" i="2"/>
  <c r="M73" i="2"/>
  <c r="K73" i="2"/>
  <c r="R73" i="2" s="1"/>
  <c r="J73" i="2"/>
  <c r="Q73" i="2" s="1"/>
  <c r="I73" i="2"/>
  <c r="O73" i="2" s="1"/>
  <c r="Z72" i="2"/>
  <c r="M72" i="2"/>
  <c r="J72" i="2"/>
  <c r="Q72" i="2" s="1"/>
  <c r="I72" i="2"/>
  <c r="V72" i="2" s="1"/>
  <c r="Z70" i="2"/>
  <c r="M70" i="2"/>
  <c r="K70" i="2"/>
  <c r="R70" i="2" s="1"/>
  <c r="J70" i="2"/>
  <c r="Q70" i="2" s="1"/>
  <c r="I70" i="2"/>
  <c r="V70" i="2" s="1"/>
  <c r="Z69" i="2"/>
  <c r="M69" i="2"/>
  <c r="K69" i="2"/>
  <c r="R69" i="2" s="1"/>
  <c r="J69" i="2"/>
  <c r="Q69" i="2" s="1"/>
  <c r="I69" i="2"/>
  <c r="V69" i="2" s="1"/>
  <c r="Z68" i="2"/>
  <c r="M68" i="2"/>
  <c r="K68" i="2"/>
  <c r="R68" i="2" s="1"/>
  <c r="J68" i="2"/>
  <c r="Q68" i="2" s="1"/>
  <c r="I68" i="2"/>
  <c r="O68" i="2" s="1"/>
  <c r="Z67" i="2"/>
  <c r="M67" i="2"/>
  <c r="K67" i="2"/>
  <c r="R67" i="2" s="1"/>
  <c r="J67" i="2"/>
  <c r="Q67" i="2" s="1"/>
  <c r="I67" i="2"/>
  <c r="V67" i="2" s="1"/>
  <c r="Z66" i="2"/>
  <c r="M66" i="2"/>
  <c r="K66" i="2"/>
  <c r="R66" i="2" s="1"/>
  <c r="J66" i="2"/>
  <c r="Q66" i="2" s="1"/>
  <c r="I66" i="2"/>
  <c r="V66" i="2" s="1"/>
  <c r="Z65" i="2"/>
  <c r="M65" i="2"/>
  <c r="K65" i="2"/>
  <c r="R65" i="2" s="1"/>
  <c r="J65" i="2"/>
  <c r="Q65" i="2" s="1"/>
  <c r="I65" i="2"/>
  <c r="O65" i="2" s="1"/>
  <c r="Z64" i="2"/>
  <c r="M64" i="2"/>
  <c r="K64" i="2"/>
  <c r="R64" i="2" s="1"/>
  <c r="J64" i="2"/>
  <c r="Q64" i="2" s="1"/>
  <c r="I64" i="2"/>
  <c r="O64" i="2" s="1"/>
  <c r="Z63" i="2"/>
  <c r="M63" i="2"/>
  <c r="K63" i="2"/>
  <c r="R63" i="2" s="1"/>
  <c r="J63" i="2"/>
  <c r="Q63" i="2" s="1"/>
  <c r="I63" i="2"/>
  <c r="V63" i="2" s="1"/>
  <c r="Z62" i="2"/>
  <c r="M62" i="2"/>
  <c r="K62" i="2"/>
  <c r="R62" i="2" s="1"/>
  <c r="J62" i="2"/>
  <c r="Q62" i="2" s="1"/>
  <c r="I62" i="2"/>
  <c r="V62" i="2" s="1"/>
  <c r="Z61" i="2"/>
  <c r="M61" i="2"/>
  <c r="K61" i="2"/>
  <c r="R61" i="2" s="1"/>
  <c r="J61" i="2"/>
  <c r="Q61" i="2" s="1"/>
  <c r="I61" i="2"/>
  <c r="O61" i="2" s="1"/>
  <c r="Z60" i="2"/>
  <c r="M60" i="2"/>
  <c r="K60" i="2"/>
  <c r="R60" i="2" s="1"/>
  <c r="J60" i="2"/>
  <c r="Q60" i="2" s="1"/>
  <c r="I60" i="2"/>
  <c r="O60" i="2" s="1"/>
  <c r="Z59" i="2"/>
  <c r="M59" i="2"/>
  <c r="K59" i="2"/>
  <c r="R59" i="2" s="1"/>
  <c r="J59" i="2"/>
  <c r="Q59" i="2" s="1"/>
  <c r="I59" i="2"/>
  <c r="V59" i="2" s="1"/>
  <c r="Z58" i="2"/>
  <c r="M58" i="2"/>
  <c r="K58" i="2"/>
  <c r="R58" i="2" s="1"/>
  <c r="J58" i="2"/>
  <c r="Q58" i="2" s="1"/>
  <c r="S58" i="2" s="1"/>
  <c r="I58" i="2"/>
  <c r="V58" i="2" s="1"/>
  <c r="Z57" i="2"/>
  <c r="M57" i="2"/>
  <c r="K57" i="2"/>
  <c r="R57" i="2" s="1"/>
  <c r="J57" i="2"/>
  <c r="Q57" i="2" s="1"/>
  <c r="I57" i="2"/>
  <c r="O57" i="2" s="1"/>
  <c r="Z56" i="2"/>
  <c r="M56" i="2"/>
  <c r="J56" i="2"/>
  <c r="Q56" i="2" s="1"/>
  <c r="I56" i="2"/>
  <c r="V56" i="2" s="1"/>
  <c r="Z54" i="2"/>
  <c r="M54" i="2"/>
  <c r="K54" i="2"/>
  <c r="R54" i="2" s="1"/>
  <c r="J54" i="2"/>
  <c r="Q54" i="2" s="1"/>
  <c r="I54" i="2"/>
  <c r="V54" i="2" s="1"/>
  <c r="Z53" i="2"/>
  <c r="M53" i="2"/>
  <c r="K53" i="2"/>
  <c r="R53" i="2" s="1"/>
  <c r="J53" i="2"/>
  <c r="Q53" i="2" s="1"/>
  <c r="I53" i="2"/>
  <c r="O53" i="2" s="1"/>
  <c r="Z52" i="2"/>
  <c r="M52" i="2"/>
  <c r="K52" i="2"/>
  <c r="R52" i="2" s="1"/>
  <c r="J52" i="2"/>
  <c r="Q52" i="2" s="1"/>
  <c r="I52" i="2"/>
  <c r="V52" i="2" s="1"/>
  <c r="Z51" i="2"/>
  <c r="M51" i="2"/>
  <c r="K51" i="2"/>
  <c r="R51" i="2" s="1"/>
  <c r="J51" i="2"/>
  <c r="Q51" i="2" s="1"/>
  <c r="I51" i="2"/>
  <c r="V51" i="2" s="1"/>
  <c r="Z50" i="2"/>
  <c r="M50" i="2"/>
  <c r="K50" i="2"/>
  <c r="R50" i="2" s="1"/>
  <c r="J50" i="2"/>
  <c r="Q50" i="2" s="1"/>
  <c r="I50" i="2"/>
  <c r="V50" i="2" s="1"/>
  <c r="Z49" i="2"/>
  <c r="M49" i="2"/>
  <c r="K49" i="2"/>
  <c r="R49" i="2" s="1"/>
  <c r="J49" i="2"/>
  <c r="Q49" i="2" s="1"/>
  <c r="I49" i="2"/>
  <c r="O49" i="2" s="1"/>
  <c r="Z48" i="2"/>
  <c r="M48" i="2"/>
  <c r="K48" i="2"/>
  <c r="R48" i="2" s="1"/>
  <c r="J48" i="2"/>
  <c r="Q48" i="2" s="1"/>
  <c r="I48" i="2"/>
  <c r="V48" i="2" s="1"/>
  <c r="Z47" i="2"/>
  <c r="M47" i="2"/>
  <c r="K47" i="2"/>
  <c r="R47" i="2" s="1"/>
  <c r="J47" i="2"/>
  <c r="Q47" i="2" s="1"/>
  <c r="I47" i="2"/>
  <c r="V47" i="2" s="1"/>
  <c r="Z46" i="2"/>
  <c r="M46" i="2"/>
  <c r="K46" i="2"/>
  <c r="R46" i="2" s="1"/>
  <c r="J46" i="2"/>
  <c r="Q46" i="2" s="1"/>
  <c r="I46" i="2"/>
  <c r="V46" i="2" s="1"/>
  <c r="Z45" i="2"/>
  <c r="M45" i="2"/>
  <c r="K45" i="2"/>
  <c r="R45" i="2" s="1"/>
  <c r="J45" i="2"/>
  <c r="Q45" i="2" s="1"/>
  <c r="I45" i="2"/>
  <c r="O45" i="2" s="1"/>
  <c r="Z44" i="2"/>
  <c r="M44" i="2"/>
  <c r="K44" i="2"/>
  <c r="R44" i="2" s="1"/>
  <c r="J44" i="2"/>
  <c r="Q44" i="2" s="1"/>
  <c r="I44" i="2"/>
  <c r="V44" i="2" s="1"/>
  <c r="Z43" i="2"/>
  <c r="M43" i="2"/>
  <c r="K43" i="2"/>
  <c r="R43" i="2" s="1"/>
  <c r="J43" i="2"/>
  <c r="Q43" i="2" s="1"/>
  <c r="I43" i="2"/>
  <c r="V43" i="2" s="1"/>
  <c r="Z42" i="2"/>
  <c r="M42" i="2"/>
  <c r="K42" i="2"/>
  <c r="R42" i="2" s="1"/>
  <c r="J42" i="2"/>
  <c r="Q42" i="2" s="1"/>
  <c r="S42" i="2" s="1"/>
  <c r="I42" i="2"/>
  <c r="V42" i="2" s="1"/>
  <c r="Z41" i="2"/>
  <c r="M41" i="2"/>
  <c r="K41" i="2"/>
  <c r="R41" i="2" s="1"/>
  <c r="J41" i="2"/>
  <c r="Q41" i="2" s="1"/>
  <c r="I41" i="2"/>
  <c r="O41" i="2" s="1"/>
  <c r="Z40" i="2"/>
  <c r="M40" i="2"/>
  <c r="J40" i="2"/>
  <c r="Q40" i="2" s="1"/>
  <c r="I40" i="2"/>
  <c r="V40" i="2" s="1"/>
  <c r="Z38" i="2"/>
  <c r="M38" i="2"/>
  <c r="K38" i="2"/>
  <c r="R38" i="2" s="1"/>
  <c r="J38" i="2"/>
  <c r="Q38" i="2" s="1"/>
  <c r="I38" i="2"/>
  <c r="V38" i="2" s="1"/>
  <c r="Z37" i="2"/>
  <c r="M37" i="2"/>
  <c r="K37" i="2"/>
  <c r="R37" i="2" s="1"/>
  <c r="J37" i="2"/>
  <c r="Q37" i="2" s="1"/>
  <c r="I37" i="2"/>
  <c r="O37" i="2" s="1"/>
  <c r="Z36" i="2"/>
  <c r="M36" i="2"/>
  <c r="K36" i="2"/>
  <c r="R36" i="2" s="1"/>
  <c r="J36" i="2"/>
  <c r="Q36" i="2" s="1"/>
  <c r="I36" i="2"/>
  <c r="O36" i="2" s="1"/>
  <c r="Z35" i="2"/>
  <c r="M35" i="2"/>
  <c r="K35" i="2"/>
  <c r="R35" i="2" s="1"/>
  <c r="J35" i="2"/>
  <c r="Q35" i="2" s="1"/>
  <c r="I35" i="2"/>
  <c r="V35" i="2" s="1"/>
  <c r="Z34" i="2"/>
  <c r="M34" i="2"/>
  <c r="K34" i="2"/>
  <c r="R34" i="2" s="1"/>
  <c r="J34" i="2"/>
  <c r="Q34" i="2" s="1"/>
  <c r="I34" i="2"/>
  <c r="V34" i="2" s="1"/>
  <c r="Z33" i="2"/>
  <c r="M33" i="2"/>
  <c r="K33" i="2"/>
  <c r="R33" i="2" s="1"/>
  <c r="J33" i="2"/>
  <c r="Q33" i="2" s="1"/>
  <c r="I33" i="2"/>
  <c r="O33" i="2" s="1"/>
  <c r="Z32" i="2"/>
  <c r="M32" i="2"/>
  <c r="K32" i="2"/>
  <c r="R32" i="2" s="1"/>
  <c r="J32" i="2"/>
  <c r="Q32" i="2" s="1"/>
  <c r="I32" i="2"/>
  <c r="O32" i="2" s="1"/>
  <c r="Z31" i="2"/>
  <c r="M31" i="2"/>
  <c r="K31" i="2"/>
  <c r="R31" i="2" s="1"/>
  <c r="J31" i="2"/>
  <c r="Q31" i="2" s="1"/>
  <c r="I31" i="2"/>
  <c r="V31" i="2" s="1"/>
  <c r="Z30" i="2"/>
  <c r="M30" i="2"/>
  <c r="K30" i="2"/>
  <c r="R30" i="2" s="1"/>
  <c r="J30" i="2"/>
  <c r="Q30" i="2" s="1"/>
  <c r="I30" i="2"/>
  <c r="V30" i="2" s="1"/>
  <c r="Z29" i="2"/>
  <c r="M29" i="2"/>
  <c r="K29" i="2"/>
  <c r="R29" i="2" s="1"/>
  <c r="J29" i="2"/>
  <c r="Q29" i="2" s="1"/>
  <c r="I29" i="2"/>
  <c r="O29" i="2" s="1"/>
  <c r="Z28" i="2"/>
  <c r="M28" i="2"/>
  <c r="K28" i="2"/>
  <c r="R28" i="2" s="1"/>
  <c r="J28" i="2"/>
  <c r="Q28" i="2" s="1"/>
  <c r="I28" i="2"/>
  <c r="O28" i="2" s="1"/>
  <c r="Z27" i="2"/>
  <c r="M27" i="2"/>
  <c r="K27" i="2"/>
  <c r="R27" i="2" s="1"/>
  <c r="J27" i="2"/>
  <c r="Q27" i="2" s="1"/>
  <c r="I27" i="2"/>
  <c r="V27" i="2" s="1"/>
  <c r="Z26" i="2"/>
  <c r="M26" i="2"/>
  <c r="K26" i="2"/>
  <c r="R26" i="2" s="1"/>
  <c r="J26" i="2"/>
  <c r="Q26" i="2" s="1"/>
  <c r="S26" i="2" s="1"/>
  <c r="I26" i="2"/>
  <c r="V26" i="2" s="1"/>
  <c r="Z25" i="2"/>
  <c r="M25" i="2"/>
  <c r="K25" i="2"/>
  <c r="R25" i="2" s="1"/>
  <c r="J25" i="2"/>
  <c r="Q25" i="2" s="1"/>
  <c r="I25" i="2"/>
  <c r="V25" i="2" s="1"/>
  <c r="Z24" i="2"/>
  <c r="M24" i="2"/>
  <c r="J24" i="2"/>
  <c r="Q24" i="2" s="1"/>
  <c r="I24" i="2"/>
  <c r="V24" i="2" s="1"/>
  <c r="Z17" i="2"/>
  <c r="M17" i="2"/>
  <c r="K17" i="2"/>
  <c r="R17" i="2" s="1"/>
  <c r="J17" i="2"/>
  <c r="Q17" i="2" s="1"/>
  <c r="I17" i="2"/>
  <c r="V17" i="2" s="1"/>
  <c r="Z16" i="2"/>
  <c r="M16" i="2"/>
  <c r="K16" i="2"/>
  <c r="R16" i="2" s="1"/>
  <c r="J16" i="2"/>
  <c r="Q16" i="2" s="1"/>
  <c r="I16" i="2"/>
  <c r="V16" i="2" s="1"/>
  <c r="Z15" i="2"/>
  <c r="V15" i="2"/>
  <c r="M15" i="2"/>
  <c r="K15" i="2"/>
  <c r="R15" i="2" s="1"/>
  <c r="J15" i="2"/>
  <c r="Q15" i="2" s="1"/>
  <c r="I15" i="2"/>
  <c r="O15" i="2" s="1"/>
  <c r="Z14" i="2"/>
  <c r="M14" i="2"/>
  <c r="K14" i="2"/>
  <c r="R14" i="2" s="1"/>
  <c r="J14" i="2"/>
  <c r="Q14" i="2" s="1"/>
  <c r="I14" i="2"/>
  <c r="O14" i="2" s="1"/>
  <c r="Z13" i="2"/>
  <c r="M13" i="2"/>
  <c r="K13" i="2"/>
  <c r="R13" i="2" s="1"/>
  <c r="J13" i="2"/>
  <c r="Q13" i="2" s="1"/>
  <c r="I13" i="2"/>
  <c r="V13" i="2" s="1"/>
  <c r="Z12" i="2"/>
  <c r="M12" i="2"/>
  <c r="K12" i="2"/>
  <c r="R12" i="2" s="1"/>
  <c r="J12" i="2"/>
  <c r="Q12" i="2" s="1"/>
  <c r="S12" i="2" s="1"/>
  <c r="I12" i="2"/>
  <c r="V12" i="2" s="1"/>
  <c r="Z11" i="2"/>
  <c r="M11" i="2"/>
  <c r="K11" i="2"/>
  <c r="R11" i="2" s="1"/>
  <c r="J11" i="2"/>
  <c r="Q11" i="2" s="1"/>
  <c r="I11" i="2"/>
  <c r="O11" i="2" s="1"/>
  <c r="Z20" i="2"/>
  <c r="M20" i="2"/>
  <c r="K20" i="2"/>
  <c r="R20" i="2" s="1"/>
  <c r="J20" i="2"/>
  <c r="Q20" i="2" s="1"/>
  <c r="I20" i="2"/>
  <c r="V20" i="2" s="1"/>
  <c r="Z19" i="2"/>
  <c r="M19" i="2"/>
  <c r="K19" i="2"/>
  <c r="R19" i="2" s="1"/>
  <c r="J19" i="2"/>
  <c r="Q19" i="2" s="1"/>
  <c r="I19" i="2"/>
  <c r="V19" i="2" s="1"/>
  <c r="Z18" i="2"/>
  <c r="M18" i="2"/>
  <c r="K18" i="2"/>
  <c r="R18" i="2" s="1"/>
  <c r="J18" i="2"/>
  <c r="Q18" i="2" s="1"/>
  <c r="I18" i="2"/>
  <c r="O18" i="2" s="1"/>
  <c r="Z10" i="2"/>
  <c r="M10" i="2"/>
  <c r="K10" i="2"/>
  <c r="R10" i="2" s="1"/>
  <c r="J10" i="2"/>
  <c r="Q10" i="2" s="1"/>
  <c r="I10" i="2"/>
  <c r="V10" i="2" s="1"/>
  <c r="Z22" i="2"/>
  <c r="M22" i="2"/>
  <c r="K22" i="2"/>
  <c r="R22" i="2" s="1"/>
  <c r="J22" i="2"/>
  <c r="Q22" i="2" s="1"/>
  <c r="I22" i="2"/>
  <c r="V22" i="2" s="1"/>
  <c r="Z21" i="2"/>
  <c r="M21" i="2"/>
  <c r="K21" i="2"/>
  <c r="R21" i="2" s="1"/>
  <c r="J21" i="2"/>
  <c r="Q21" i="2" s="1"/>
  <c r="I21" i="2"/>
  <c r="V21" i="2" s="1"/>
  <c r="V36" i="3"/>
  <c r="S36" i="3"/>
  <c r="P36" i="3"/>
  <c r="M36" i="3"/>
  <c r="J36" i="3"/>
  <c r="G36" i="3"/>
  <c r="V35" i="3"/>
  <c r="S35" i="3"/>
  <c r="P35" i="3"/>
  <c r="M35" i="3"/>
  <c r="J35" i="3"/>
  <c r="G35" i="3"/>
  <c r="V34" i="3"/>
  <c r="S34" i="3"/>
  <c r="P34" i="3"/>
  <c r="M34" i="3"/>
  <c r="J34" i="3"/>
  <c r="G34" i="3"/>
  <c r="V33" i="3"/>
  <c r="S33" i="3"/>
  <c r="P33" i="3"/>
  <c r="M33" i="3"/>
  <c r="J33" i="3"/>
  <c r="G33" i="3"/>
  <c r="V32" i="3"/>
  <c r="S32" i="3"/>
  <c r="P32" i="3"/>
  <c r="M32" i="3"/>
  <c r="M37" i="3" s="1"/>
  <c r="J32" i="3"/>
  <c r="G32" i="3"/>
  <c r="V30" i="3"/>
  <c r="S30" i="3"/>
  <c r="P30" i="3"/>
  <c r="M30" i="3"/>
  <c r="J30" i="3"/>
  <c r="G30" i="3"/>
  <c r="V29" i="3"/>
  <c r="S29" i="3"/>
  <c r="P29" i="3"/>
  <c r="M29" i="3"/>
  <c r="J29" i="3"/>
  <c r="G29" i="3"/>
  <c r="V28" i="3"/>
  <c r="S28" i="3"/>
  <c r="P28" i="3"/>
  <c r="M28" i="3"/>
  <c r="J28" i="3"/>
  <c r="G28" i="3"/>
  <c r="V27" i="3"/>
  <c r="S27" i="3"/>
  <c r="P27" i="3"/>
  <c r="M27" i="3"/>
  <c r="J27" i="3"/>
  <c r="G27" i="3"/>
  <c r="V26" i="3"/>
  <c r="S26" i="3"/>
  <c r="P26" i="3"/>
  <c r="M26" i="3"/>
  <c r="J26" i="3"/>
  <c r="G26" i="3"/>
  <c r="V24" i="3"/>
  <c r="S24" i="3"/>
  <c r="P24" i="3"/>
  <c r="M24" i="3"/>
  <c r="J24" i="3"/>
  <c r="G24" i="3"/>
  <c r="V23" i="3"/>
  <c r="S23" i="3"/>
  <c r="P23" i="3"/>
  <c r="M23" i="3"/>
  <c r="J23" i="3"/>
  <c r="G23" i="3"/>
  <c r="V22" i="3"/>
  <c r="S22" i="3"/>
  <c r="P22" i="3"/>
  <c r="M22" i="3"/>
  <c r="J22" i="3"/>
  <c r="G22" i="3"/>
  <c r="V21" i="3"/>
  <c r="S21" i="3"/>
  <c r="P21" i="3"/>
  <c r="M21" i="3"/>
  <c r="J21" i="3"/>
  <c r="G21" i="3"/>
  <c r="V20" i="3"/>
  <c r="S20" i="3"/>
  <c r="P20" i="3"/>
  <c r="M20" i="3"/>
  <c r="J20" i="3"/>
  <c r="G20" i="3"/>
  <c r="V18" i="3"/>
  <c r="S18" i="3"/>
  <c r="P18" i="3"/>
  <c r="M18" i="3"/>
  <c r="J18" i="3"/>
  <c r="G18" i="3"/>
  <c r="V17" i="3"/>
  <c r="S17" i="3"/>
  <c r="P17" i="3"/>
  <c r="M17" i="3"/>
  <c r="J17" i="3"/>
  <c r="G17" i="3"/>
  <c r="V16" i="3"/>
  <c r="S16" i="3"/>
  <c r="P16" i="3"/>
  <c r="M16" i="3"/>
  <c r="J16" i="3"/>
  <c r="G16" i="3"/>
  <c r="V15" i="3"/>
  <c r="S15" i="3"/>
  <c r="P15" i="3"/>
  <c r="M15" i="3"/>
  <c r="J15" i="3"/>
  <c r="G15" i="3"/>
  <c r="V14" i="3"/>
  <c r="S14" i="3"/>
  <c r="P14" i="3"/>
  <c r="M14" i="3"/>
  <c r="J14" i="3"/>
  <c r="G14" i="3"/>
  <c r="V12" i="3"/>
  <c r="V11" i="3"/>
  <c r="V10" i="3"/>
  <c r="V9" i="3"/>
  <c r="V8" i="3"/>
  <c r="V13" i="3" s="1"/>
  <c r="S13" i="3"/>
  <c r="S12" i="3"/>
  <c r="S11" i="3"/>
  <c r="S10" i="3"/>
  <c r="S9" i="3"/>
  <c r="S8" i="3"/>
  <c r="P12" i="3"/>
  <c r="P11" i="3"/>
  <c r="P10" i="3"/>
  <c r="P9" i="3"/>
  <c r="P8" i="3"/>
  <c r="M12" i="3"/>
  <c r="M11" i="3"/>
  <c r="M10" i="3"/>
  <c r="M9" i="3"/>
  <c r="M8" i="3"/>
  <c r="M13" i="3" s="1"/>
  <c r="J12" i="3"/>
  <c r="J11" i="3"/>
  <c r="J10" i="3"/>
  <c r="J9" i="3"/>
  <c r="J8" i="3"/>
  <c r="X38" i="4"/>
  <c r="W38" i="4"/>
  <c r="Y38" i="4"/>
  <c r="V39" i="4"/>
  <c r="S39" i="4"/>
  <c r="P39" i="4"/>
  <c r="M39" i="4"/>
  <c r="J39" i="4"/>
  <c r="V36" i="4"/>
  <c r="S36" i="4"/>
  <c r="P36" i="4"/>
  <c r="M36" i="4"/>
  <c r="J36" i="4"/>
  <c r="G36" i="4"/>
  <c r="V35" i="4"/>
  <c r="S35" i="4"/>
  <c r="P35" i="4"/>
  <c r="M35" i="4"/>
  <c r="J35" i="4"/>
  <c r="G35" i="4"/>
  <c r="V34" i="4"/>
  <c r="S34" i="4"/>
  <c r="P34" i="4"/>
  <c r="M34" i="4"/>
  <c r="J34" i="4"/>
  <c r="G34" i="4"/>
  <c r="V33" i="4"/>
  <c r="S33" i="4"/>
  <c r="P33" i="4"/>
  <c r="M33" i="4"/>
  <c r="J33" i="4"/>
  <c r="G33" i="4"/>
  <c r="W33" i="4" s="1"/>
  <c r="V32" i="4"/>
  <c r="S32" i="4"/>
  <c r="P32" i="4"/>
  <c r="M32" i="4"/>
  <c r="J32" i="4"/>
  <c r="G32" i="4"/>
  <c r="V30" i="4"/>
  <c r="S30" i="4"/>
  <c r="P30" i="4"/>
  <c r="M30" i="4"/>
  <c r="J30" i="4"/>
  <c r="G30" i="4"/>
  <c r="V29" i="4"/>
  <c r="S29" i="4"/>
  <c r="P29" i="4"/>
  <c r="M29" i="4"/>
  <c r="J29" i="4"/>
  <c r="G29" i="4"/>
  <c r="V28" i="4"/>
  <c r="S28" i="4"/>
  <c r="P28" i="4"/>
  <c r="M28" i="4"/>
  <c r="J28" i="4"/>
  <c r="G28" i="4"/>
  <c r="W28" i="4" s="1"/>
  <c r="V27" i="4"/>
  <c r="S27" i="4"/>
  <c r="P27" i="4"/>
  <c r="M27" i="4"/>
  <c r="J27" i="4"/>
  <c r="G27" i="4"/>
  <c r="V26" i="4"/>
  <c r="S26" i="4"/>
  <c r="S31" i="4" s="1"/>
  <c r="P26" i="4"/>
  <c r="M26" i="4"/>
  <c r="J26" i="4"/>
  <c r="G26" i="4"/>
  <c r="V24" i="4"/>
  <c r="S24" i="4"/>
  <c r="P24" i="4"/>
  <c r="M24" i="4"/>
  <c r="J24" i="4"/>
  <c r="G24" i="4"/>
  <c r="V23" i="4"/>
  <c r="S23" i="4"/>
  <c r="P23" i="4"/>
  <c r="M23" i="4"/>
  <c r="J23" i="4"/>
  <c r="G23" i="4"/>
  <c r="V22" i="4"/>
  <c r="S22" i="4"/>
  <c r="P22" i="4"/>
  <c r="M22" i="4"/>
  <c r="J22" i="4"/>
  <c r="G22" i="4"/>
  <c r="V21" i="4"/>
  <c r="S21" i="4"/>
  <c r="P21" i="4"/>
  <c r="M21" i="4"/>
  <c r="J21" i="4"/>
  <c r="G21" i="4"/>
  <c r="V20" i="4"/>
  <c r="S20" i="4"/>
  <c r="P20" i="4"/>
  <c r="M20" i="4"/>
  <c r="J20" i="4"/>
  <c r="G20" i="4"/>
  <c r="V18" i="4"/>
  <c r="S18" i="4"/>
  <c r="P18" i="4"/>
  <c r="M18" i="4"/>
  <c r="J18" i="4"/>
  <c r="G18" i="4"/>
  <c r="V17" i="4"/>
  <c r="S17" i="4"/>
  <c r="P17" i="4"/>
  <c r="M17" i="4"/>
  <c r="J17" i="4"/>
  <c r="G17" i="4"/>
  <c r="V16" i="4"/>
  <c r="S16" i="4"/>
  <c r="P16" i="4"/>
  <c r="M16" i="4"/>
  <c r="J16" i="4"/>
  <c r="G16" i="4"/>
  <c r="V15" i="4"/>
  <c r="S15" i="4"/>
  <c r="P15" i="4"/>
  <c r="M15" i="4"/>
  <c r="J15" i="4"/>
  <c r="G15" i="4"/>
  <c r="V14" i="4"/>
  <c r="S14" i="4"/>
  <c r="P14" i="4"/>
  <c r="M14" i="4"/>
  <c r="J14" i="4"/>
  <c r="G14" i="4"/>
  <c r="V12" i="4"/>
  <c r="V11" i="4"/>
  <c r="V10" i="4"/>
  <c r="V9" i="4"/>
  <c r="V8" i="4"/>
  <c r="S12" i="4"/>
  <c r="S11" i="4"/>
  <c r="S10" i="4"/>
  <c r="S9" i="4"/>
  <c r="S8" i="4"/>
  <c r="P12" i="4"/>
  <c r="P11" i="4"/>
  <c r="P10" i="4"/>
  <c r="P9" i="4"/>
  <c r="P8" i="4"/>
  <c r="M12" i="4"/>
  <c r="M11" i="4"/>
  <c r="M10" i="4"/>
  <c r="M9" i="4"/>
  <c r="M8" i="4"/>
  <c r="J12" i="4"/>
  <c r="J11" i="4"/>
  <c r="J10" i="4"/>
  <c r="J9" i="4"/>
  <c r="J8" i="4"/>
  <c r="D56" i="7"/>
  <c r="J54" i="7"/>
  <c r="D53" i="7"/>
  <c r="J51" i="7"/>
  <c r="D50" i="7"/>
  <c r="D57" i="7" s="1"/>
  <c r="D46" i="7"/>
  <c r="J45" i="7"/>
  <c r="J42" i="7"/>
  <c r="J41" i="7"/>
  <c r="D40" i="7"/>
  <c r="D36" i="7"/>
  <c r="J35" i="7"/>
  <c r="D33" i="7"/>
  <c r="J31" i="7"/>
  <c r="D30" i="7"/>
  <c r="D37" i="7" s="1"/>
  <c r="D26" i="7"/>
  <c r="D23" i="7"/>
  <c r="I16" i="7"/>
  <c r="H16" i="7"/>
  <c r="G16" i="7"/>
  <c r="F16" i="7"/>
  <c r="E16" i="7"/>
  <c r="D16" i="7"/>
  <c r="J15" i="7"/>
  <c r="J14" i="7"/>
  <c r="I13" i="7"/>
  <c r="H13" i="7"/>
  <c r="G13" i="7"/>
  <c r="F13" i="7"/>
  <c r="E13" i="7"/>
  <c r="D13" i="7"/>
  <c r="J12" i="7"/>
  <c r="J11" i="7"/>
  <c r="J9" i="7"/>
  <c r="E10" i="7"/>
  <c r="F10" i="7"/>
  <c r="F17" i="7" s="1"/>
  <c r="G10" i="7"/>
  <c r="V24" i="8" s="1"/>
  <c r="H10" i="7"/>
  <c r="AB24" i="8" s="1"/>
  <c r="I10" i="7"/>
  <c r="D10" i="7"/>
  <c r="R66" i="1"/>
  <c r="AA66" i="1" s="1"/>
  <c r="AJ66" i="1" s="1"/>
  <c r="AS66" i="1" s="1"/>
  <c r="BB66" i="1" s="1"/>
  <c r="G66" i="1"/>
  <c r="P66" i="1" s="1"/>
  <c r="Y66" i="1" s="1"/>
  <c r="AH66" i="1" s="1"/>
  <c r="AQ66" i="1" s="1"/>
  <c r="AZ66" i="1" s="1"/>
  <c r="F66" i="1"/>
  <c r="R65" i="1"/>
  <c r="AA65" i="1" s="1"/>
  <c r="AJ65" i="1" s="1"/>
  <c r="AS65" i="1" s="1"/>
  <c r="BB65" i="1" s="1"/>
  <c r="G65" i="1"/>
  <c r="P65" i="1" s="1"/>
  <c r="Y65" i="1" s="1"/>
  <c r="AH65" i="1" s="1"/>
  <c r="AQ65" i="1" s="1"/>
  <c r="AZ65" i="1" s="1"/>
  <c r="F65" i="1"/>
  <c r="R64" i="1"/>
  <c r="AA64" i="1" s="1"/>
  <c r="AJ64" i="1" s="1"/>
  <c r="AS64" i="1" s="1"/>
  <c r="BB64" i="1" s="1"/>
  <c r="G64" i="1"/>
  <c r="P64" i="1" s="1"/>
  <c r="Y64" i="1" s="1"/>
  <c r="AH64" i="1" s="1"/>
  <c r="AQ64" i="1" s="1"/>
  <c r="AZ64" i="1" s="1"/>
  <c r="F64" i="1"/>
  <c r="O64" i="1" s="1"/>
  <c r="R63" i="1"/>
  <c r="AA63" i="1" s="1"/>
  <c r="AJ63" i="1" s="1"/>
  <c r="AS63" i="1" s="1"/>
  <c r="BB63" i="1" s="1"/>
  <c r="G63" i="1"/>
  <c r="P63" i="1" s="1"/>
  <c r="Y63" i="1" s="1"/>
  <c r="AH63" i="1" s="1"/>
  <c r="AQ63" i="1" s="1"/>
  <c r="AZ63" i="1" s="1"/>
  <c r="F63" i="1"/>
  <c r="O63" i="1" s="1"/>
  <c r="R62" i="1"/>
  <c r="AA62" i="1" s="1"/>
  <c r="AJ62" i="1" s="1"/>
  <c r="AS62" i="1" s="1"/>
  <c r="BB62" i="1" s="1"/>
  <c r="G62" i="1"/>
  <c r="P62" i="1" s="1"/>
  <c r="Y62" i="1" s="1"/>
  <c r="AH62" i="1" s="1"/>
  <c r="AQ62" i="1" s="1"/>
  <c r="AZ62" i="1" s="1"/>
  <c r="F62" i="1"/>
  <c r="O62" i="1" s="1"/>
  <c r="R61" i="1"/>
  <c r="AA61" i="1" s="1"/>
  <c r="AJ61" i="1" s="1"/>
  <c r="AS61" i="1" s="1"/>
  <c r="BB61" i="1" s="1"/>
  <c r="G61" i="1"/>
  <c r="P61" i="1" s="1"/>
  <c r="Y61" i="1" s="1"/>
  <c r="AH61" i="1" s="1"/>
  <c r="AQ61" i="1" s="1"/>
  <c r="AZ61" i="1" s="1"/>
  <c r="F61" i="1"/>
  <c r="R60" i="1"/>
  <c r="AA60" i="1" s="1"/>
  <c r="AJ60" i="1" s="1"/>
  <c r="AS60" i="1" s="1"/>
  <c r="BB60" i="1" s="1"/>
  <c r="G60" i="1"/>
  <c r="P60" i="1" s="1"/>
  <c r="Y60" i="1" s="1"/>
  <c r="AH60" i="1" s="1"/>
  <c r="AQ60" i="1" s="1"/>
  <c r="AZ60" i="1" s="1"/>
  <c r="F60" i="1"/>
  <c r="O60" i="1" s="1"/>
  <c r="R59" i="1"/>
  <c r="AA59" i="1" s="1"/>
  <c r="AJ59" i="1" s="1"/>
  <c r="AS59" i="1" s="1"/>
  <c r="BB59" i="1" s="1"/>
  <c r="G59" i="1"/>
  <c r="P59" i="1" s="1"/>
  <c r="Y59" i="1" s="1"/>
  <c r="AH59" i="1" s="1"/>
  <c r="AQ59" i="1" s="1"/>
  <c r="AZ59" i="1" s="1"/>
  <c r="F59" i="1"/>
  <c r="O59" i="1" s="1"/>
  <c r="X59" i="1" s="1"/>
  <c r="AG59" i="1" s="1"/>
  <c r="R58" i="1"/>
  <c r="AA58" i="1" s="1"/>
  <c r="AJ58" i="1" s="1"/>
  <c r="AS58" i="1" s="1"/>
  <c r="BB58" i="1" s="1"/>
  <c r="G58" i="1"/>
  <c r="P58" i="1" s="1"/>
  <c r="Y58" i="1" s="1"/>
  <c r="AH58" i="1" s="1"/>
  <c r="AQ58" i="1" s="1"/>
  <c r="AZ58" i="1" s="1"/>
  <c r="F58" i="1"/>
  <c r="O58" i="1" s="1"/>
  <c r="R57" i="1"/>
  <c r="AA57" i="1" s="1"/>
  <c r="AJ57" i="1" s="1"/>
  <c r="AS57" i="1" s="1"/>
  <c r="BB57" i="1" s="1"/>
  <c r="G57" i="1"/>
  <c r="P57" i="1" s="1"/>
  <c r="Y57" i="1" s="1"/>
  <c r="AH57" i="1" s="1"/>
  <c r="AQ57" i="1" s="1"/>
  <c r="AZ57" i="1" s="1"/>
  <c r="F57" i="1"/>
  <c r="O57" i="1" s="1"/>
  <c r="R56" i="1"/>
  <c r="AA56" i="1" s="1"/>
  <c r="AJ56" i="1" s="1"/>
  <c r="AS56" i="1" s="1"/>
  <c r="BB56" i="1" s="1"/>
  <c r="G56" i="1"/>
  <c r="P56" i="1" s="1"/>
  <c r="Y56" i="1" s="1"/>
  <c r="AH56" i="1" s="1"/>
  <c r="AQ56" i="1" s="1"/>
  <c r="AZ56" i="1" s="1"/>
  <c r="F56" i="1"/>
  <c r="R54" i="1"/>
  <c r="AA54" i="1" s="1"/>
  <c r="AJ54" i="1" s="1"/>
  <c r="AS54" i="1" s="1"/>
  <c r="BB54" i="1" s="1"/>
  <c r="G54" i="1"/>
  <c r="P54" i="1" s="1"/>
  <c r="Y54" i="1" s="1"/>
  <c r="AH54" i="1" s="1"/>
  <c r="AQ54" i="1" s="1"/>
  <c r="AZ54" i="1" s="1"/>
  <c r="F54" i="1"/>
  <c r="R53" i="1"/>
  <c r="AA53" i="1" s="1"/>
  <c r="AJ53" i="1" s="1"/>
  <c r="AS53" i="1" s="1"/>
  <c r="BB53" i="1" s="1"/>
  <c r="G53" i="1"/>
  <c r="P53" i="1" s="1"/>
  <c r="Y53" i="1" s="1"/>
  <c r="AH53" i="1" s="1"/>
  <c r="AQ53" i="1" s="1"/>
  <c r="AZ53" i="1" s="1"/>
  <c r="F53" i="1"/>
  <c r="R52" i="1"/>
  <c r="AA52" i="1" s="1"/>
  <c r="AJ52" i="1" s="1"/>
  <c r="AS52" i="1" s="1"/>
  <c r="BB52" i="1" s="1"/>
  <c r="G52" i="1"/>
  <c r="P52" i="1" s="1"/>
  <c r="Y52" i="1" s="1"/>
  <c r="AH52" i="1" s="1"/>
  <c r="AQ52" i="1" s="1"/>
  <c r="AZ52" i="1" s="1"/>
  <c r="F52" i="1"/>
  <c r="O52" i="1" s="1"/>
  <c r="R51" i="1"/>
  <c r="AA51" i="1" s="1"/>
  <c r="AJ51" i="1" s="1"/>
  <c r="AS51" i="1" s="1"/>
  <c r="BB51" i="1" s="1"/>
  <c r="G51" i="1"/>
  <c r="P51" i="1" s="1"/>
  <c r="Y51" i="1" s="1"/>
  <c r="AH51" i="1" s="1"/>
  <c r="AQ51" i="1" s="1"/>
  <c r="AZ51" i="1" s="1"/>
  <c r="F51" i="1"/>
  <c r="R50" i="1"/>
  <c r="AA50" i="1" s="1"/>
  <c r="AJ50" i="1" s="1"/>
  <c r="AS50" i="1" s="1"/>
  <c r="BB50" i="1" s="1"/>
  <c r="G50" i="1"/>
  <c r="P50" i="1" s="1"/>
  <c r="Y50" i="1" s="1"/>
  <c r="AH50" i="1" s="1"/>
  <c r="AQ50" i="1" s="1"/>
  <c r="AZ50" i="1" s="1"/>
  <c r="F50" i="1"/>
  <c r="O50" i="1" s="1"/>
  <c r="R49" i="1"/>
  <c r="AA49" i="1" s="1"/>
  <c r="AJ49" i="1" s="1"/>
  <c r="AS49" i="1" s="1"/>
  <c r="BB49" i="1" s="1"/>
  <c r="G49" i="1"/>
  <c r="P49" i="1" s="1"/>
  <c r="Y49" i="1" s="1"/>
  <c r="AH49" i="1" s="1"/>
  <c r="AQ49" i="1" s="1"/>
  <c r="AZ49" i="1" s="1"/>
  <c r="F49" i="1"/>
  <c r="O49" i="1" s="1"/>
  <c r="R48" i="1"/>
  <c r="AA48" i="1" s="1"/>
  <c r="AJ48" i="1" s="1"/>
  <c r="AS48" i="1" s="1"/>
  <c r="BB48" i="1" s="1"/>
  <c r="G48" i="1"/>
  <c r="P48" i="1" s="1"/>
  <c r="Y48" i="1" s="1"/>
  <c r="AH48" i="1" s="1"/>
  <c r="AQ48" i="1" s="1"/>
  <c r="AZ48" i="1" s="1"/>
  <c r="F48" i="1"/>
  <c r="O48" i="1" s="1"/>
  <c r="R47" i="1"/>
  <c r="AA47" i="1" s="1"/>
  <c r="AJ47" i="1" s="1"/>
  <c r="AS47" i="1" s="1"/>
  <c r="BB47" i="1" s="1"/>
  <c r="G47" i="1"/>
  <c r="P47" i="1" s="1"/>
  <c r="Y47" i="1" s="1"/>
  <c r="AH47" i="1" s="1"/>
  <c r="AQ47" i="1" s="1"/>
  <c r="AZ47" i="1" s="1"/>
  <c r="F47" i="1"/>
  <c r="R46" i="1"/>
  <c r="AA46" i="1" s="1"/>
  <c r="AJ46" i="1" s="1"/>
  <c r="AS46" i="1" s="1"/>
  <c r="BB46" i="1" s="1"/>
  <c r="G46" i="1"/>
  <c r="P46" i="1" s="1"/>
  <c r="Y46" i="1" s="1"/>
  <c r="AH46" i="1" s="1"/>
  <c r="AQ46" i="1" s="1"/>
  <c r="AZ46" i="1" s="1"/>
  <c r="F46" i="1"/>
  <c r="R45" i="1"/>
  <c r="AA45" i="1" s="1"/>
  <c r="AJ45" i="1" s="1"/>
  <c r="AS45" i="1" s="1"/>
  <c r="BB45" i="1" s="1"/>
  <c r="G45" i="1"/>
  <c r="P45" i="1" s="1"/>
  <c r="Y45" i="1" s="1"/>
  <c r="AH45" i="1" s="1"/>
  <c r="AQ45" i="1" s="1"/>
  <c r="AZ45" i="1" s="1"/>
  <c r="F45" i="1"/>
  <c r="O45" i="1" s="1"/>
  <c r="R44" i="1"/>
  <c r="AA44" i="1" s="1"/>
  <c r="AJ44" i="1" s="1"/>
  <c r="AS44" i="1" s="1"/>
  <c r="BB44" i="1" s="1"/>
  <c r="G44" i="1"/>
  <c r="P44" i="1" s="1"/>
  <c r="Y44" i="1" s="1"/>
  <c r="AH44" i="1" s="1"/>
  <c r="AQ44" i="1" s="1"/>
  <c r="AZ44" i="1" s="1"/>
  <c r="F44" i="1"/>
  <c r="O44" i="1" s="1"/>
  <c r="X44" i="1" s="1"/>
  <c r="R42" i="1"/>
  <c r="AA42" i="1" s="1"/>
  <c r="AJ42" i="1" s="1"/>
  <c r="AS42" i="1" s="1"/>
  <c r="BB42" i="1" s="1"/>
  <c r="G42" i="1"/>
  <c r="P42" i="1" s="1"/>
  <c r="Y42" i="1" s="1"/>
  <c r="AH42" i="1" s="1"/>
  <c r="AQ42" i="1" s="1"/>
  <c r="AZ42" i="1" s="1"/>
  <c r="F42" i="1"/>
  <c r="R41" i="1"/>
  <c r="AA41" i="1" s="1"/>
  <c r="AJ41" i="1" s="1"/>
  <c r="AS41" i="1" s="1"/>
  <c r="BB41" i="1" s="1"/>
  <c r="G41" i="1"/>
  <c r="P41" i="1" s="1"/>
  <c r="Y41" i="1" s="1"/>
  <c r="AH41" i="1" s="1"/>
  <c r="AQ41" i="1" s="1"/>
  <c r="AZ41" i="1" s="1"/>
  <c r="F41" i="1"/>
  <c r="O41" i="1" s="1"/>
  <c r="R40" i="1"/>
  <c r="AA40" i="1" s="1"/>
  <c r="AJ40" i="1" s="1"/>
  <c r="AS40" i="1" s="1"/>
  <c r="BB40" i="1" s="1"/>
  <c r="G40" i="1"/>
  <c r="P40" i="1" s="1"/>
  <c r="Y40" i="1" s="1"/>
  <c r="AH40" i="1" s="1"/>
  <c r="AQ40" i="1" s="1"/>
  <c r="AZ40" i="1" s="1"/>
  <c r="F40" i="1"/>
  <c r="O40" i="1" s="1"/>
  <c r="R39" i="1"/>
  <c r="AA39" i="1" s="1"/>
  <c r="AJ39" i="1" s="1"/>
  <c r="AS39" i="1" s="1"/>
  <c r="BB39" i="1" s="1"/>
  <c r="G39" i="1"/>
  <c r="P39" i="1" s="1"/>
  <c r="Y39" i="1" s="1"/>
  <c r="AH39" i="1" s="1"/>
  <c r="AQ39" i="1" s="1"/>
  <c r="AZ39" i="1" s="1"/>
  <c r="F39" i="1"/>
  <c r="R38" i="1"/>
  <c r="AA38" i="1" s="1"/>
  <c r="AJ38" i="1" s="1"/>
  <c r="AS38" i="1" s="1"/>
  <c r="BB38" i="1" s="1"/>
  <c r="G38" i="1"/>
  <c r="P38" i="1" s="1"/>
  <c r="Y38" i="1" s="1"/>
  <c r="AH38" i="1" s="1"/>
  <c r="AQ38" i="1" s="1"/>
  <c r="AZ38" i="1" s="1"/>
  <c r="F38" i="1"/>
  <c r="R37" i="1"/>
  <c r="AA37" i="1" s="1"/>
  <c r="AJ37" i="1" s="1"/>
  <c r="AS37" i="1" s="1"/>
  <c r="BB37" i="1" s="1"/>
  <c r="G37" i="1"/>
  <c r="P37" i="1" s="1"/>
  <c r="Y37" i="1" s="1"/>
  <c r="AH37" i="1" s="1"/>
  <c r="AQ37" i="1" s="1"/>
  <c r="AZ37" i="1" s="1"/>
  <c r="F37" i="1"/>
  <c r="R36" i="1"/>
  <c r="AA36" i="1" s="1"/>
  <c r="AJ36" i="1" s="1"/>
  <c r="AS36" i="1" s="1"/>
  <c r="BB36" i="1" s="1"/>
  <c r="G36" i="1"/>
  <c r="P36" i="1" s="1"/>
  <c r="Y36" i="1" s="1"/>
  <c r="AH36" i="1" s="1"/>
  <c r="AQ36" i="1" s="1"/>
  <c r="AZ36" i="1" s="1"/>
  <c r="F36" i="1"/>
  <c r="R35" i="1"/>
  <c r="AA35" i="1" s="1"/>
  <c r="AJ35" i="1" s="1"/>
  <c r="AS35" i="1" s="1"/>
  <c r="BB35" i="1" s="1"/>
  <c r="G35" i="1"/>
  <c r="P35" i="1" s="1"/>
  <c r="Y35" i="1" s="1"/>
  <c r="AH35" i="1" s="1"/>
  <c r="AQ35" i="1" s="1"/>
  <c r="AZ35" i="1" s="1"/>
  <c r="F35" i="1"/>
  <c r="R34" i="1"/>
  <c r="AA34" i="1" s="1"/>
  <c r="AJ34" i="1" s="1"/>
  <c r="AS34" i="1" s="1"/>
  <c r="BB34" i="1" s="1"/>
  <c r="G34" i="1"/>
  <c r="P34" i="1" s="1"/>
  <c r="Y34" i="1" s="1"/>
  <c r="AH34" i="1" s="1"/>
  <c r="AQ34" i="1" s="1"/>
  <c r="AZ34" i="1" s="1"/>
  <c r="F34" i="1"/>
  <c r="R33" i="1"/>
  <c r="AA33" i="1" s="1"/>
  <c r="AJ33" i="1" s="1"/>
  <c r="AS33" i="1" s="1"/>
  <c r="BB33" i="1" s="1"/>
  <c r="G33" i="1"/>
  <c r="P33" i="1" s="1"/>
  <c r="Y33" i="1" s="1"/>
  <c r="AH33" i="1" s="1"/>
  <c r="AQ33" i="1" s="1"/>
  <c r="AZ33" i="1" s="1"/>
  <c r="F33" i="1"/>
  <c r="R32" i="1"/>
  <c r="AA32" i="1" s="1"/>
  <c r="AJ32" i="1" s="1"/>
  <c r="AS32" i="1" s="1"/>
  <c r="BB32" i="1" s="1"/>
  <c r="G32" i="1"/>
  <c r="P32" i="1" s="1"/>
  <c r="Y32" i="1" s="1"/>
  <c r="AH32" i="1" s="1"/>
  <c r="AQ32" i="1" s="1"/>
  <c r="AZ32" i="1" s="1"/>
  <c r="F32" i="1"/>
  <c r="R30" i="1"/>
  <c r="AA30" i="1" s="1"/>
  <c r="AJ30" i="1" s="1"/>
  <c r="AS30" i="1" s="1"/>
  <c r="BB30" i="1" s="1"/>
  <c r="G30" i="1"/>
  <c r="P30" i="1" s="1"/>
  <c r="Y30" i="1" s="1"/>
  <c r="AH30" i="1" s="1"/>
  <c r="AQ30" i="1" s="1"/>
  <c r="AZ30" i="1" s="1"/>
  <c r="F30" i="1"/>
  <c r="O30" i="1" s="1"/>
  <c r="R29" i="1"/>
  <c r="AA29" i="1" s="1"/>
  <c r="AJ29" i="1" s="1"/>
  <c r="AS29" i="1" s="1"/>
  <c r="BB29" i="1" s="1"/>
  <c r="G29" i="1"/>
  <c r="P29" i="1" s="1"/>
  <c r="Y29" i="1" s="1"/>
  <c r="AH29" i="1" s="1"/>
  <c r="AQ29" i="1" s="1"/>
  <c r="AZ29" i="1" s="1"/>
  <c r="F29" i="1"/>
  <c r="R28" i="1"/>
  <c r="AA28" i="1" s="1"/>
  <c r="AJ28" i="1" s="1"/>
  <c r="AS28" i="1" s="1"/>
  <c r="BB28" i="1" s="1"/>
  <c r="G28" i="1"/>
  <c r="P28" i="1" s="1"/>
  <c r="Y28" i="1" s="1"/>
  <c r="AH28" i="1" s="1"/>
  <c r="AQ28" i="1" s="1"/>
  <c r="AZ28" i="1" s="1"/>
  <c r="F28" i="1"/>
  <c r="O28" i="1" s="1"/>
  <c r="R27" i="1"/>
  <c r="AA27" i="1" s="1"/>
  <c r="AJ27" i="1" s="1"/>
  <c r="AS27" i="1" s="1"/>
  <c r="BB27" i="1" s="1"/>
  <c r="G27" i="1"/>
  <c r="P27" i="1" s="1"/>
  <c r="Y27" i="1" s="1"/>
  <c r="AH27" i="1" s="1"/>
  <c r="AQ27" i="1" s="1"/>
  <c r="AZ27" i="1" s="1"/>
  <c r="F27" i="1"/>
  <c r="R26" i="1"/>
  <c r="AA26" i="1" s="1"/>
  <c r="AJ26" i="1" s="1"/>
  <c r="AS26" i="1" s="1"/>
  <c r="BB26" i="1" s="1"/>
  <c r="G26" i="1"/>
  <c r="P26" i="1" s="1"/>
  <c r="Y26" i="1" s="1"/>
  <c r="AH26" i="1" s="1"/>
  <c r="AQ26" i="1" s="1"/>
  <c r="AZ26" i="1" s="1"/>
  <c r="F26" i="1"/>
  <c r="O26" i="1" s="1"/>
  <c r="R25" i="1"/>
  <c r="AA25" i="1" s="1"/>
  <c r="AJ25" i="1" s="1"/>
  <c r="AS25" i="1" s="1"/>
  <c r="BB25" i="1" s="1"/>
  <c r="G25" i="1"/>
  <c r="P25" i="1" s="1"/>
  <c r="Y25" i="1" s="1"/>
  <c r="AH25" i="1" s="1"/>
  <c r="AQ25" i="1" s="1"/>
  <c r="AZ25" i="1" s="1"/>
  <c r="F25" i="1"/>
  <c r="R24" i="1"/>
  <c r="AA24" i="1" s="1"/>
  <c r="AJ24" i="1" s="1"/>
  <c r="AS24" i="1" s="1"/>
  <c r="BB24" i="1" s="1"/>
  <c r="G24" i="1"/>
  <c r="P24" i="1" s="1"/>
  <c r="Y24" i="1" s="1"/>
  <c r="AH24" i="1" s="1"/>
  <c r="AQ24" i="1" s="1"/>
  <c r="AZ24" i="1" s="1"/>
  <c r="F24" i="1"/>
  <c r="R23" i="1"/>
  <c r="AA23" i="1" s="1"/>
  <c r="AJ23" i="1" s="1"/>
  <c r="AS23" i="1" s="1"/>
  <c r="BB23" i="1" s="1"/>
  <c r="G23" i="1"/>
  <c r="P23" i="1" s="1"/>
  <c r="Y23" i="1" s="1"/>
  <c r="AH23" i="1" s="1"/>
  <c r="AQ23" i="1" s="1"/>
  <c r="AZ23" i="1" s="1"/>
  <c r="F23" i="1"/>
  <c r="R22" i="1"/>
  <c r="AA22" i="1" s="1"/>
  <c r="AJ22" i="1" s="1"/>
  <c r="AS22" i="1" s="1"/>
  <c r="BB22" i="1" s="1"/>
  <c r="G22" i="1"/>
  <c r="P22" i="1" s="1"/>
  <c r="Y22" i="1" s="1"/>
  <c r="AH22" i="1" s="1"/>
  <c r="AQ22" i="1" s="1"/>
  <c r="AZ22" i="1" s="1"/>
  <c r="F22" i="1"/>
  <c r="O22" i="1" s="1"/>
  <c r="R21" i="1"/>
  <c r="AA21" i="1" s="1"/>
  <c r="AJ21" i="1" s="1"/>
  <c r="AS21" i="1" s="1"/>
  <c r="BB21" i="1" s="1"/>
  <c r="G21" i="1"/>
  <c r="P21" i="1" s="1"/>
  <c r="Y21" i="1" s="1"/>
  <c r="AH21" i="1" s="1"/>
  <c r="AQ21" i="1" s="1"/>
  <c r="AZ21" i="1" s="1"/>
  <c r="F21" i="1"/>
  <c r="R20" i="1"/>
  <c r="AA20" i="1" s="1"/>
  <c r="AJ20" i="1" s="1"/>
  <c r="AS20" i="1" s="1"/>
  <c r="BB20" i="1" s="1"/>
  <c r="G20" i="1"/>
  <c r="P20" i="1" s="1"/>
  <c r="Y20" i="1" s="1"/>
  <c r="AH20" i="1" s="1"/>
  <c r="AQ20" i="1" s="1"/>
  <c r="AZ20" i="1" s="1"/>
  <c r="F20" i="1"/>
  <c r="O20" i="1" s="1"/>
  <c r="X20" i="1" s="1"/>
  <c r="AG33" i="8" l="1"/>
  <c r="AA32" i="8"/>
  <c r="O30" i="8"/>
  <c r="AA30" i="8"/>
  <c r="AA35" i="8"/>
  <c r="AA42" i="8" s="1"/>
  <c r="AA41" i="8"/>
  <c r="U30" i="8"/>
  <c r="AA25" i="8"/>
  <c r="U41" i="8"/>
  <c r="AA36" i="8"/>
  <c r="AA33" i="8"/>
  <c r="Q27" i="8"/>
  <c r="I40" i="8"/>
  <c r="O40" i="8"/>
  <c r="U40" i="8"/>
  <c r="O26" i="8"/>
  <c r="O32" i="8"/>
  <c r="U32" i="8"/>
  <c r="U33" i="8" s="1"/>
  <c r="O35" i="8"/>
  <c r="U35" i="8"/>
  <c r="U36" i="8"/>
  <c r="U39" i="8"/>
  <c r="U42" i="8" s="1"/>
  <c r="U37" i="8"/>
  <c r="O38" i="8"/>
  <c r="U25" i="8"/>
  <c r="AC33" i="8"/>
  <c r="AL33" i="8"/>
  <c r="J27" i="8"/>
  <c r="O29" i="8"/>
  <c r="O33" i="8" s="1"/>
  <c r="O36" i="8"/>
  <c r="I32" i="8"/>
  <c r="O37" i="8"/>
  <c r="O39" i="8"/>
  <c r="I31" i="8"/>
  <c r="O31" i="8"/>
  <c r="Y42" i="8"/>
  <c r="AI42" i="8"/>
  <c r="I38" i="8"/>
  <c r="I26" i="8"/>
  <c r="O25" i="8"/>
  <c r="I39" i="8"/>
  <c r="D27" i="8"/>
  <c r="I25" i="8"/>
  <c r="K42" i="8"/>
  <c r="AD42" i="8"/>
  <c r="O24" i="8"/>
  <c r="I30" i="8"/>
  <c r="I36" i="8"/>
  <c r="I37" i="8"/>
  <c r="AI27" i="8"/>
  <c r="D33" i="8"/>
  <c r="R33" i="8"/>
  <c r="AI33" i="8"/>
  <c r="D42" i="8"/>
  <c r="M42" i="8"/>
  <c r="W42" i="8"/>
  <c r="AF42" i="8"/>
  <c r="E27" i="8"/>
  <c r="AB42" i="8"/>
  <c r="AK42" i="8"/>
  <c r="E42" i="8"/>
  <c r="N42" i="8"/>
  <c r="X42" i="8"/>
  <c r="AH42" i="8"/>
  <c r="I35" i="8"/>
  <c r="G42" i="8"/>
  <c r="Q42" i="8"/>
  <c r="Z42" i="8"/>
  <c r="AJ42" i="8"/>
  <c r="L42" i="8"/>
  <c r="V42" i="8"/>
  <c r="AE42" i="8"/>
  <c r="F42" i="8"/>
  <c r="P42" i="8"/>
  <c r="E33" i="8"/>
  <c r="H42" i="8"/>
  <c r="R42" i="8"/>
  <c r="T42" i="8"/>
  <c r="J42" i="8"/>
  <c r="S42" i="8"/>
  <c r="AC42" i="8"/>
  <c r="AL42" i="8"/>
  <c r="I29" i="8"/>
  <c r="H27" i="8"/>
  <c r="AJ33" i="8"/>
  <c r="V33" i="8"/>
  <c r="K27" i="8"/>
  <c r="M27" i="8"/>
  <c r="AK33" i="8"/>
  <c r="AH33" i="8"/>
  <c r="W33" i="8"/>
  <c r="I40" i="7"/>
  <c r="AK24" i="8" s="1"/>
  <c r="AK27" i="8" s="1"/>
  <c r="I48" i="7"/>
  <c r="I50" i="7" s="1"/>
  <c r="AL24" i="8" s="1"/>
  <c r="AL27" i="8" s="1"/>
  <c r="AH27" i="8"/>
  <c r="I30" i="7"/>
  <c r="AJ24" i="8" s="1"/>
  <c r="AJ27" i="8" s="1"/>
  <c r="H30" i="7"/>
  <c r="AD24" i="8" s="1"/>
  <c r="AD27" i="8" s="1"/>
  <c r="H38" i="7"/>
  <c r="H48" i="7" s="1"/>
  <c r="H50" i="7" s="1"/>
  <c r="H40" i="7"/>
  <c r="AE24" i="8" s="1"/>
  <c r="AE27" i="8" s="1"/>
  <c r="H20" i="7"/>
  <c r="AC24" i="8" s="1"/>
  <c r="AC27" i="8" s="1"/>
  <c r="G30" i="7"/>
  <c r="G38" i="7"/>
  <c r="G48" i="7" s="1"/>
  <c r="V27" i="8"/>
  <c r="G40" i="7"/>
  <c r="G50" i="7"/>
  <c r="F30" i="7"/>
  <c r="R24" i="8" s="1"/>
  <c r="R27" i="8" s="1"/>
  <c r="J28" i="7"/>
  <c r="F38" i="7"/>
  <c r="F27" i="7"/>
  <c r="P24" i="8"/>
  <c r="AB27" i="8"/>
  <c r="N27" i="8"/>
  <c r="L27" i="8"/>
  <c r="G27" i="8"/>
  <c r="J29" i="7"/>
  <c r="E39" i="7"/>
  <c r="E49" i="7" s="1"/>
  <c r="J49" i="7" s="1"/>
  <c r="E20" i="7"/>
  <c r="E27" i="7" s="1"/>
  <c r="J19" i="7"/>
  <c r="E48" i="7"/>
  <c r="E50" i="7" s="1"/>
  <c r="E57" i="7" s="1"/>
  <c r="J56" i="7"/>
  <c r="J53" i="7"/>
  <c r="J38" i="7"/>
  <c r="J44" i="7"/>
  <c r="J46" i="7" s="1"/>
  <c r="J43" i="7"/>
  <c r="D47" i="7"/>
  <c r="I37" i="7"/>
  <c r="F37" i="7"/>
  <c r="J34" i="7"/>
  <c r="J36" i="7" s="1"/>
  <c r="F33" i="7"/>
  <c r="E30" i="7"/>
  <c r="E37" i="7" s="1"/>
  <c r="F24" i="8"/>
  <c r="F27" i="8" s="1"/>
  <c r="H27" i="7"/>
  <c r="J21" i="7"/>
  <c r="J23" i="7" s="1"/>
  <c r="J22" i="7"/>
  <c r="G20" i="7"/>
  <c r="J24" i="7"/>
  <c r="J18" i="7"/>
  <c r="AE33" i="8"/>
  <c r="AF33" i="8"/>
  <c r="AB33" i="8"/>
  <c r="AD33" i="8"/>
  <c r="X33" i="8"/>
  <c r="Y33" i="8"/>
  <c r="Z33" i="8"/>
  <c r="K33" i="8"/>
  <c r="Q33" i="8"/>
  <c r="T33" i="8"/>
  <c r="S33" i="8"/>
  <c r="M33" i="8"/>
  <c r="P33" i="8"/>
  <c r="J33" i="8"/>
  <c r="L33" i="8"/>
  <c r="N33" i="8"/>
  <c r="H66" i="1"/>
  <c r="H49" i="1"/>
  <c r="G15" i="8" s="1"/>
  <c r="Q57" i="1"/>
  <c r="N11" i="8" s="1"/>
  <c r="H65" i="1"/>
  <c r="H61" i="1"/>
  <c r="AI59" i="1"/>
  <c r="O61" i="1"/>
  <c r="AP30" i="6"/>
  <c r="AQ30" i="6" s="1"/>
  <c r="AP28" i="6"/>
  <c r="AQ28" i="6" s="1"/>
  <c r="AP25" i="6"/>
  <c r="AQ25" i="6" s="1"/>
  <c r="AP26" i="6"/>
  <c r="AQ26" i="6" s="1"/>
  <c r="AP20" i="6"/>
  <c r="AQ20" i="6" s="1"/>
  <c r="AP15" i="6"/>
  <c r="AQ15" i="6" s="1"/>
  <c r="AP16" i="6"/>
  <c r="AQ16" i="6" s="1"/>
  <c r="AQ10" i="6"/>
  <c r="AK12" i="6"/>
  <c r="AK22" i="6"/>
  <c r="AN32" i="6"/>
  <c r="AE27" i="6"/>
  <c r="AK17" i="6"/>
  <c r="AN27" i="6"/>
  <c r="AE22" i="6"/>
  <c r="AH23" i="6"/>
  <c r="AH27" i="6" s="1"/>
  <c r="AK32" i="6"/>
  <c r="AK27" i="6"/>
  <c r="AN13" i="6"/>
  <c r="AN17" i="6" s="1"/>
  <c r="AN8" i="6"/>
  <c r="AN12" i="6" s="1"/>
  <c r="AE17" i="6"/>
  <c r="AB32" i="6"/>
  <c r="AH32" i="6"/>
  <c r="AH12" i="6"/>
  <c r="AH17" i="6"/>
  <c r="AE12" i="6"/>
  <c r="AE32" i="6"/>
  <c r="AH18" i="6"/>
  <c r="AH22" i="6" s="1"/>
  <c r="Y12" i="6"/>
  <c r="Y27" i="6"/>
  <c r="Y22" i="6"/>
  <c r="AB23" i="6"/>
  <c r="AB27" i="6" s="1"/>
  <c r="Y17" i="6"/>
  <c r="AB17" i="6"/>
  <c r="AB12" i="6"/>
  <c r="Y32" i="6"/>
  <c r="V32" i="6"/>
  <c r="AB18" i="6"/>
  <c r="AB22" i="6" s="1"/>
  <c r="V17" i="6"/>
  <c r="V22" i="6"/>
  <c r="V27" i="6"/>
  <c r="V12" i="6"/>
  <c r="S12" i="6"/>
  <c r="S22" i="6"/>
  <c r="S32" i="6"/>
  <c r="M32" i="6"/>
  <c r="M22" i="6"/>
  <c r="M12" i="6"/>
  <c r="S17" i="6"/>
  <c r="S27" i="6"/>
  <c r="P27" i="6"/>
  <c r="P17" i="6"/>
  <c r="P8" i="6"/>
  <c r="P12" i="6" s="1"/>
  <c r="P18" i="6"/>
  <c r="P22" i="6" s="1"/>
  <c r="P28" i="6"/>
  <c r="P32" i="6" s="1"/>
  <c r="M17" i="6"/>
  <c r="M27" i="6"/>
  <c r="S102" i="2"/>
  <c r="AC91" i="2"/>
  <c r="AC98" i="2"/>
  <c r="AD98" i="2" s="1"/>
  <c r="S94" i="2"/>
  <c r="AC94" i="2" s="1"/>
  <c r="AC95" i="2"/>
  <c r="AD95" i="2" s="1"/>
  <c r="V89" i="2"/>
  <c r="AC89" i="2" s="1"/>
  <c r="AD89" i="2" s="1"/>
  <c r="V93" i="2"/>
  <c r="V97" i="2"/>
  <c r="AC97" i="2" s="1"/>
  <c r="V101" i="2"/>
  <c r="AC101" i="2" s="1"/>
  <c r="AD101" i="2" s="1"/>
  <c r="V88" i="2"/>
  <c r="AC88" i="2" s="1"/>
  <c r="V92" i="2"/>
  <c r="AC92" i="2" s="1"/>
  <c r="AD92" i="2" s="1"/>
  <c r="V96" i="2"/>
  <c r="V100" i="2"/>
  <c r="AC100" i="2" s="1"/>
  <c r="O66" i="2"/>
  <c r="X21" i="5"/>
  <c r="Y21" i="5" s="1"/>
  <c r="P27" i="5"/>
  <c r="G22" i="5"/>
  <c r="X19" i="5"/>
  <c r="Y19" i="5" s="1"/>
  <c r="G32" i="5"/>
  <c r="M22" i="5"/>
  <c r="G17" i="5"/>
  <c r="X14" i="5"/>
  <c r="Y14" i="5" s="1"/>
  <c r="X20" i="5"/>
  <c r="Y20" i="5" s="1"/>
  <c r="M17" i="5"/>
  <c r="O31" i="2"/>
  <c r="S33" i="2"/>
  <c r="S61" i="2"/>
  <c r="O27" i="2"/>
  <c r="O30" i="2"/>
  <c r="S17" i="2"/>
  <c r="O26" i="2"/>
  <c r="S47" i="2"/>
  <c r="O59" i="2"/>
  <c r="AC59" i="2" s="1"/>
  <c r="S20" i="2"/>
  <c r="O47" i="2"/>
  <c r="O70" i="2"/>
  <c r="S78" i="2"/>
  <c r="O80" i="2"/>
  <c r="O84" i="2"/>
  <c r="O52" i="2"/>
  <c r="O79" i="2"/>
  <c r="S82" i="2"/>
  <c r="O83" i="2"/>
  <c r="S60" i="2"/>
  <c r="S83" i="2"/>
  <c r="S67" i="2"/>
  <c r="O35" i="2"/>
  <c r="S37" i="2"/>
  <c r="O51" i="2"/>
  <c r="V68" i="2"/>
  <c r="O72" i="2"/>
  <c r="S74" i="2"/>
  <c r="O75" i="2"/>
  <c r="S41" i="2"/>
  <c r="S53" i="2"/>
  <c r="J17" i="5"/>
  <c r="P22" i="5"/>
  <c r="S27" i="5"/>
  <c r="P17" i="5"/>
  <c r="X16" i="5"/>
  <c r="M32" i="5"/>
  <c r="X30" i="5"/>
  <c r="S17" i="5"/>
  <c r="X24" i="5"/>
  <c r="Y24" i="5" s="1"/>
  <c r="P32" i="5"/>
  <c r="G27" i="5"/>
  <c r="S32" i="5"/>
  <c r="J27" i="5"/>
  <c r="X26" i="5"/>
  <c r="Y26" i="5" s="1"/>
  <c r="X29" i="5"/>
  <c r="Y29" i="5" s="1"/>
  <c r="J22" i="5"/>
  <c r="X13" i="5"/>
  <c r="X18" i="5"/>
  <c r="X23" i="5"/>
  <c r="X28" i="5"/>
  <c r="X31" i="5"/>
  <c r="Y31" i="5" s="1"/>
  <c r="X25" i="5"/>
  <c r="M27" i="5"/>
  <c r="S12" i="5"/>
  <c r="P12" i="5"/>
  <c r="M12" i="5"/>
  <c r="J12" i="5"/>
  <c r="S45" i="2"/>
  <c r="S68" i="2"/>
  <c r="S49" i="2"/>
  <c r="S64" i="2"/>
  <c r="S63" i="2"/>
  <c r="S44" i="2"/>
  <c r="K24" i="2"/>
  <c r="R24" i="2" s="1"/>
  <c r="S24" i="2" s="1"/>
  <c r="O40" i="2"/>
  <c r="S43" i="2"/>
  <c r="S48" i="2"/>
  <c r="S59" i="2"/>
  <c r="S62" i="2"/>
  <c r="S69" i="2"/>
  <c r="S73" i="2"/>
  <c r="S77" i="2"/>
  <c r="S86" i="2"/>
  <c r="S28" i="2"/>
  <c r="O34" i="2"/>
  <c r="O58" i="2"/>
  <c r="S76" i="2"/>
  <c r="S81" i="2"/>
  <c r="S27" i="2"/>
  <c r="AC27" i="2" s="1"/>
  <c r="AD27" i="2" s="1"/>
  <c r="O38" i="2"/>
  <c r="S52" i="2"/>
  <c r="S66" i="2"/>
  <c r="AC66" i="2" s="1"/>
  <c r="AD66" i="2" s="1"/>
  <c r="AE66" i="2" s="1"/>
  <c r="AF66" i="2" s="1"/>
  <c r="S80" i="2"/>
  <c r="S85" i="2"/>
  <c r="S35" i="2"/>
  <c r="S18" i="2"/>
  <c r="S32" i="2"/>
  <c r="O43" i="2"/>
  <c r="O48" i="2"/>
  <c r="O62" i="2"/>
  <c r="O67" i="2"/>
  <c r="S84" i="2"/>
  <c r="O44" i="2"/>
  <c r="O63" i="2"/>
  <c r="S31" i="2"/>
  <c r="S36" i="2"/>
  <c r="S51" i="2"/>
  <c r="AC52" i="2"/>
  <c r="AD52" i="2" s="1"/>
  <c r="O76" i="2"/>
  <c r="S79" i="2"/>
  <c r="S75" i="2"/>
  <c r="V85" i="2"/>
  <c r="O74" i="2"/>
  <c r="O78" i="2"/>
  <c r="O82" i="2"/>
  <c r="O86" i="2"/>
  <c r="V73" i="2"/>
  <c r="AC73" i="2" s="1"/>
  <c r="AD73" i="2" s="1"/>
  <c r="V77" i="2"/>
  <c r="K72" i="2"/>
  <c r="R72" i="2" s="1"/>
  <c r="S72" i="2" s="1"/>
  <c r="O81" i="2"/>
  <c r="AC81" i="2" s="1"/>
  <c r="S65" i="2"/>
  <c r="S70" i="2"/>
  <c r="S57" i="2"/>
  <c r="V61" i="2"/>
  <c r="V57" i="2"/>
  <c r="V65" i="2"/>
  <c r="V60" i="2"/>
  <c r="V64" i="2"/>
  <c r="K56" i="2"/>
  <c r="R56" i="2" s="1"/>
  <c r="S56" i="2" s="1"/>
  <c r="O69" i="2"/>
  <c r="O56" i="2"/>
  <c r="S46" i="2"/>
  <c r="AC44" i="2"/>
  <c r="AD44" i="2" s="1"/>
  <c r="S50" i="2"/>
  <c r="S54" i="2"/>
  <c r="AC53" i="2"/>
  <c r="AD53" i="2" s="1"/>
  <c r="O42" i="2"/>
  <c r="O46" i="2"/>
  <c r="O50" i="2"/>
  <c r="O54" i="2"/>
  <c r="V45" i="2"/>
  <c r="V49" i="2"/>
  <c r="V53" i="2"/>
  <c r="V41" i="2"/>
  <c r="AC41" i="2" s="1"/>
  <c r="AD41" i="2" s="1"/>
  <c r="K40" i="2"/>
  <c r="R40" i="2" s="1"/>
  <c r="S40" i="2" s="1"/>
  <c r="AC40" i="2" s="1"/>
  <c r="S25" i="2"/>
  <c r="S30" i="2"/>
  <c r="AC30" i="2" s="1"/>
  <c r="S29" i="2"/>
  <c r="S34" i="2"/>
  <c r="S38" i="2"/>
  <c r="V29" i="2"/>
  <c r="V33" i="2"/>
  <c r="AC33" i="2" s="1"/>
  <c r="V37" i="2"/>
  <c r="AC37" i="2" s="1"/>
  <c r="AD37" i="2" s="1"/>
  <c r="V28" i="2"/>
  <c r="V32" i="2"/>
  <c r="O25" i="2"/>
  <c r="V36" i="2"/>
  <c r="O24" i="2"/>
  <c r="O13" i="2"/>
  <c r="S11" i="2"/>
  <c r="O12" i="2"/>
  <c r="AC12" i="2" s="1"/>
  <c r="AD12" i="2" s="1"/>
  <c r="S16" i="2"/>
  <c r="S13" i="2"/>
  <c r="O17" i="2"/>
  <c r="O22" i="2"/>
  <c r="O10" i="2"/>
  <c r="S15" i="2"/>
  <c r="AC15" i="2" s="1"/>
  <c r="AD15" i="2" s="1"/>
  <c r="S14" i="2"/>
  <c r="AC14" i="2" s="1"/>
  <c r="O21" i="2"/>
  <c r="O16" i="2"/>
  <c r="V11" i="2"/>
  <c r="S21" i="2"/>
  <c r="S10" i="2"/>
  <c r="V18" i="2"/>
  <c r="AC18" i="2" s="1"/>
  <c r="AD18" i="2" s="1"/>
  <c r="V14" i="2"/>
  <c r="O20" i="2"/>
  <c r="S19" i="2"/>
  <c r="O19" i="2"/>
  <c r="S22" i="2"/>
  <c r="M31" i="3"/>
  <c r="M25" i="3"/>
  <c r="G37" i="3"/>
  <c r="G25" i="3"/>
  <c r="P25" i="3"/>
  <c r="J13" i="3"/>
  <c r="J19" i="3"/>
  <c r="P13" i="3"/>
  <c r="M19" i="3"/>
  <c r="S25" i="3"/>
  <c r="V19" i="3"/>
  <c r="W18" i="3"/>
  <c r="Y18" i="3" s="1"/>
  <c r="V25" i="3"/>
  <c r="W16" i="3"/>
  <c r="W17" i="3"/>
  <c r="Y17" i="3" s="1"/>
  <c r="V31" i="3"/>
  <c r="V37" i="3"/>
  <c r="W29" i="3"/>
  <c r="Y29" i="3" s="1"/>
  <c r="W35" i="3"/>
  <c r="Y35" i="3" s="1"/>
  <c r="S19" i="3"/>
  <c r="S38" i="3" s="1"/>
  <c r="W20" i="3"/>
  <c r="Y20" i="3" s="1"/>
  <c r="W30" i="3"/>
  <c r="Y30" i="3" s="1"/>
  <c r="W36" i="3"/>
  <c r="Y36" i="3" s="1"/>
  <c r="W24" i="3"/>
  <c r="Y24" i="3" s="1"/>
  <c r="W23" i="3"/>
  <c r="S31" i="3"/>
  <c r="S37" i="3"/>
  <c r="P31" i="3"/>
  <c r="P37" i="3"/>
  <c r="P19" i="3"/>
  <c r="W27" i="3"/>
  <c r="Y27" i="3" s="1"/>
  <c r="W28" i="3"/>
  <c r="Y28" i="3" s="1"/>
  <c r="W22" i="3"/>
  <c r="W34" i="3"/>
  <c r="Y34" i="3" s="1"/>
  <c r="J25" i="3"/>
  <c r="W14" i="3"/>
  <c r="Y14" i="3" s="1"/>
  <c r="W26" i="3"/>
  <c r="Y26" i="3" s="1"/>
  <c r="W32" i="3"/>
  <c r="Y32" i="3" s="1"/>
  <c r="J37" i="3"/>
  <c r="W33" i="3"/>
  <c r="G31" i="3"/>
  <c r="J31" i="3"/>
  <c r="Y22" i="3"/>
  <c r="Y23" i="3"/>
  <c r="W21" i="3"/>
  <c r="Y16" i="3"/>
  <c r="W15" i="3"/>
  <c r="G19" i="3"/>
  <c r="M38" i="3"/>
  <c r="W22" i="4"/>
  <c r="X22" i="4" s="1"/>
  <c r="W27" i="4"/>
  <c r="W36" i="4"/>
  <c r="S13" i="4"/>
  <c r="J19" i="4"/>
  <c r="P19" i="4"/>
  <c r="M19" i="4"/>
  <c r="M13" i="4"/>
  <c r="P13" i="4"/>
  <c r="V13" i="4"/>
  <c r="W17" i="4"/>
  <c r="J31" i="4"/>
  <c r="S19" i="4"/>
  <c r="W21" i="4"/>
  <c r="X21" i="4" s="1"/>
  <c r="Y21" i="4" s="1"/>
  <c r="V19" i="4"/>
  <c r="P25" i="4"/>
  <c r="G31" i="4"/>
  <c r="W30" i="4"/>
  <c r="X30" i="4" s="1"/>
  <c r="Y30" i="4" s="1"/>
  <c r="M37" i="4"/>
  <c r="G37" i="4"/>
  <c r="W15" i="4"/>
  <c r="W16" i="4"/>
  <c r="G25" i="4"/>
  <c r="S25" i="4"/>
  <c r="W23" i="4"/>
  <c r="P31" i="4"/>
  <c r="W32" i="4"/>
  <c r="X32" i="4" s="1"/>
  <c r="Y32" i="4" s="1"/>
  <c r="J25" i="4"/>
  <c r="M31" i="4"/>
  <c r="S37" i="4"/>
  <c r="V25" i="4"/>
  <c r="W14" i="4"/>
  <c r="X14" i="4" s="1"/>
  <c r="Y14" i="4" s="1"/>
  <c r="W18" i="4"/>
  <c r="X18" i="4" s="1"/>
  <c r="Y18" i="4" s="1"/>
  <c r="M25" i="4"/>
  <c r="W24" i="4"/>
  <c r="X24" i="4" s="1"/>
  <c r="Y24" i="4" s="1"/>
  <c r="V31" i="4"/>
  <c r="W29" i="4"/>
  <c r="X29" i="4" s="1"/>
  <c r="Y29" i="4" s="1"/>
  <c r="V37" i="4"/>
  <c r="W34" i="4"/>
  <c r="X34" i="4" s="1"/>
  <c r="Y34" i="4" s="1"/>
  <c r="X33" i="4"/>
  <c r="Y33" i="4" s="1"/>
  <c r="X36" i="4"/>
  <c r="Y36" i="4" s="1"/>
  <c r="J37" i="4"/>
  <c r="P37" i="4"/>
  <c r="W35" i="4"/>
  <c r="X27" i="4"/>
  <c r="Y27" i="4" s="1"/>
  <c r="X28" i="4"/>
  <c r="Y28" i="4" s="1"/>
  <c r="W26" i="4"/>
  <c r="X23" i="4"/>
  <c r="Y23" i="4" s="1"/>
  <c r="W20" i="4"/>
  <c r="Y22" i="4"/>
  <c r="X16" i="4"/>
  <c r="Y16" i="4" s="1"/>
  <c r="X15" i="4"/>
  <c r="Y15" i="4" s="1"/>
  <c r="X17" i="4"/>
  <c r="Y17" i="4" s="1"/>
  <c r="G19" i="4"/>
  <c r="J13" i="4"/>
  <c r="H17" i="7"/>
  <c r="G17" i="7"/>
  <c r="I27" i="7"/>
  <c r="J13" i="7"/>
  <c r="J33" i="7"/>
  <c r="J16" i="7"/>
  <c r="D27" i="7"/>
  <c r="D17" i="7"/>
  <c r="I17" i="7"/>
  <c r="J26" i="7"/>
  <c r="E17" i="7"/>
  <c r="J10" i="7"/>
  <c r="O65" i="1"/>
  <c r="Q65" i="1" s="1"/>
  <c r="N19" i="8" s="1"/>
  <c r="H59" i="1"/>
  <c r="H60" i="1"/>
  <c r="H63" i="1"/>
  <c r="H58" i="1"/>
  <c r="H57" i="1"/>
  <c r="O66" i="1"/>
  <c r="Q66" i="1" s="1"/>
  <c r="S66" i="1" s="1"/>
  <c r="T66" i="1" s="1"/>
  <c r="Q64" i="1"/>
  <c r="N18" i="8" s="1"/>
  <c r="X64" i="1"/>
  <c r="J66" i="1"/>
  <c r="Q60" i="1"/>
  <c r="N14" i="8" s="1"/>
  <c r="X60" i="1"/>
  <c r="Q62" i="1"/>
  <c r="N16" i="8" s="1"/>
  <c r="X62" i="1"/>
  <c r="Q59" i="1"/>
  <c r="N13" i="8" s="1"/>
  <c r="Q61" i="1"/>
  <c r="N15" i="8" s="1"/>
  <c r="O46" i="1"/>
  <c r="X46" i="1" s="1"/>
  <c r="H46" i="1"/>
  <c r="H64" i="1"/>
  <c r="H18" i="8" s="1"/>
  <c r="H50" i="1"/>
  <c r="Q58" i="1"/>
  <c r="N12" i="8" s="1"/>
  <c r="O56" i="1"/>
  <c r="H56" i="1"/>
  <c r="H10" i="8" s="1"/>
  <c r="X57" i="1"/>
  <c r="H62" i="1"/>
  <c r="H16" i="8" s="1"/>
  <c r="S65" i="1"/>
  <c r="T65" i="1" s="1"/>
  <c r="H45" i="1"/>
  <c r="O47" i="1"/>
  <c r="Q47" i="1" s="1"/>
  <c r="M13" i="8" s="1"/>
  <c r="H47" i="1"/>
  <c r="O53" i="1"/>
  <c r="Q53" i="1" s="1"/>
  <c r="M19" i="8" s="1"/>
  <c r="H53" i="1"/>
  <c r="Z59" i="1"/>
  <c r="T13" i="8" s="1"/>
  <c r="AP59" i="1"/>
  <c r="Q63" i="1"/>
  <c r="N17" i="8" s="1"/>
  <c r="O51" i="1"/>
  <c r="H51" i="1"/>
  <c r="X58" i="1"/>
  <c r="X61" i="1"/>
  <c r="X63" i="1"/>
  <c r="X65" i="1"/>
  <c r="AG44" i="1"/>
  <c r="Z44" i="1"/>
  <c r="S10" i="8" s="1"/>
  <c r="O21" i="1"/>
  <c r="Q21" i="1" s="1"/>
  <c r="K11" i="8" s="1"/>
  <c r="H21" i="1"/>
  <c r="H52" i="1"/>
  <c r="G18" i="8" s="1"/>
  <c r="O54" i="1"/>
  <c r="H54" i="1"/>
  <c r="Q44" i="1"/>
  <c r="M10" i="8" s="1"/>
  <c r="J49" i="1"/>
  <c r="Q51" i="1"/>
  <c r="M17" i="8" s="1"/>
  <c r="X51" i="1"/>
  <c r="H48" i="1"/>
  <c r="G14" i="8" s="1"/>
  <c r="X50" i="1"/>
  <c r="Q50" i="1"/>
  <c r="M16" i="8" s="1"/>
  <c r="H42" i="1"/>
  <c r="J42" i="1" s="1"/>
  <c r="O42" i="1"/>
  <c r="Q42" i="1" s="1"/>
  <c r="S42" i="1" s="1"/>
  <c r="Q45" i="1"/>
  <c r="M11" i="8" s="1"/>
  <c r="X45" i="1"/>
  <c r="H44" i="1"/>
  <c r="G10" i="8" s="1"/>
  <c r="X48" i="1"/>
  <c r="Q48" i="1"/>
  <c r="M14" i="8" s="1"/>
  <c r="X52" i="1"/>
  <c r="Q52" i="1"/>
  <c r="M18" i="8" s="1"/>
  <c r="O23" i="1"/>
  <c r="Q23" i="1" s="1"/>
  <c r="K13" i="8" s="1"/>
  <c r="H23" i="1"/>
  <c r="Q49" i="1"/>
  <c r="M15" i="8" s="1"/>
  <c r="X49" i="1"/>
  <c r="H40" i="1"/>
  <c r="O37" i="1"/>
  <c r="H37" i="1"/>
  <c r="F15" i="8" s="1"/>
  <c r="O39" i="1"/>
  <c r="H39" i="1"/>
  <c r="F17" i="8" s="1"/>
  <c r="Q40" i="1"/>
  <c r="L18" i="8" s="1"/>
  <c r="X40" i="1"/>
  <c r="O33" i="1"/>
  <c r="H33" i="1"/>
  <c r="F11" i="8" s="1"/>
  <c r="H36" i="1"/>
  <c r="F14" i="8" s="1"/>
  <c r="O36" i="1"/>
  <c r="H20" i="1"/>
  <c r="H38" i="1"/>
  <c r="F16" i="8" s="1"/>
  <c r="O38" i="1"/>
  <c r="O35" i="1"/>
  <c r="H35" i="1"/>
  <c r="F13" i="8" s="1"/>
  <c r="O27" i="1"/>
  <c r="X27" i="1" s="1"/>
  <c r="H27" i="1"/>
  <c r="H34" i="1"/>
  <c r="F12" i="8" s="1"/>
  <c r="O34" i="1"/>
  <c r="H32" i="1"/>
  <c r="F10" i="8" s="1"/>
  <c r="O32" i="1"/>
  <c r="O29" i="1"/>
  <c r="Q29" i="1" s="1"/>
  <c r="K19" i="8" s="1"/>
  <c r="H29" i="1"/>
  <c r="Q41" i="1"/>
  <c r="L19" i="8" s="1"/>
  <c r="X41" i="1"/>
  <c r="O25" i="1"/>
  <c r="Q25" i="1" s="1"/>
  <c r="K15" i="8" s="1"/>
  <c r="H25" i="1"/>
  <c r="H41" i="1"/>
  <c r="F19" i="8" s="1"/>
  <c r="O24" i="1"/>
  <c r="X24" i="1" s="1"/>
  <c r="H24" i="1"/>
  <c r="H30" i="1"/>
  <c r="J30" i="1" s="1"/>
  <c r="H22" i="1"/>
  <c r="H26" i="1"/>
  <c r="H28" i="1"/>
  <c r="X22" i="1"/>
  <c r="Q22" i="1"/>
  <c r="K12" i="8" s="1"/>
  <c r="X28" i="1"/>
  <c r="Q28" i="1"/>
  <c r="K18" i="8" s="1"/>
  <c r="X30" i="1"/>
  <c r="Q30" i="1"/>
  <c r="X26" i="1"/>
  <c r="Q26" i="1"/>
  <c r="K16" i="8" s="1"/>
  <c r="AG20" i="1"/>
  <c r="Z20" i="1"/>
  <c r="Q10" i="8" s="1"/>
  <c r="Q20" i="1"/>
  <c r="K10" i="8" s="1"/>
  <c r="B39" i="8"/>
  <c r="B40" i="8"/>
  <c r="B41" i="8"/>
  <c r="B38" i="8"/>
  <c r="B30" i="8"/>
  <c r="B31" i="8"/>
  <c r="B32" i="8"/>
  <c r="B29" i="8"/>
  <c r="B26" i="8"/>
  <c r="B25" i="8"/>
  <c r="B24" i="8"/>
  <c r="C10" i="8"/>
  <c r="C11" i="8"/>
  <c r="C12" i="8"/>
  <c r="C13" i="8"/>
  <c r="C14" i="8"/>
  <c r="C15" i="8"/>
  <c r="C16" i="8"/>
  <c r="C17" i="8"/>
  <c r="C18" i="8"/>
  <c r="C19" i="8"/>
  <c r="B11" i="8"/>
  <c r="B12" i="8"/>
  <c r="B13" i="8"/>
  <c r="B14" i="8"/>
  <c r="B15" i="8"/>
  <c r="B16" i="8"/>
  <c r="B17" i="8"/>
  <c r="B18" i="8"/>
  <c r="B19" i="8"/>
  <c r="B10" i="8"/>
  <c r="J24" i="1" l="1"/>
  <c r="K24" i="1" s="1"/>
  <c r="E14" i="8"/>
  <c r="J57" i="1"/>
  <c r="K57" i="1" s="1"/>
  <c r="H11" i="8"/>
  <c r="J22" i="1"/>
  <c r="E12" i="8"/>
  <c r="J40" i="1"/>
  <c r="K40" i="1" s="1"/>
  <c r="F18" i="8"/>
  <c r="AK59" i="1"/>
  <c r="AL59" i="1" s="1"/>
  <c r="Z13" i="8"/>
  <c r="J29" i="1"/>
  <c r="K29" i="1" s="1"/>
  <c r="L29" i="1" s="1"/>
  <c r="E19" i="8"/>
  <c r="X47" i="1"/>
  <c r="J21" i="1"/>
  <c r="E11" i="8"/>
  <c r="J47" i="1"/>
  <c r="G13" i="8"/>
  <c r="S57" i="1"/>
  <c r="T57" i="1" s="1"/>
  <c r="J61" i="1"/>
  <c r="K61" i="1" s="1"/>
  <c r="L61" i="1" s="1"/>
  <c r="M61" i="1" s="1"/>
  <c r="H15" i="8"/>
  <c r="J63" i="1"/>
  <c r="H17" i="8"/>
  <c r="J51" i="1"/>
  <c r="G17" i="8"/>
  <c r="J65" i="1"/>
  <c r="K65" i="1" s="1"/>
  <c r="L65" i="1" s="1"/>
  <c r="M65" i="1" s="1"/>
  <c r="H19" i="8"/>
  <c r="J20" i="1"/>
  <c r="K20" i="1" s="1"/>
  <c r="L20" i="1" s="1"/>
  <c r="M20" i="1" s="1"/>
  <c r="E10" i="8"/>
  <c r="J46" i="1"/>
  <c r="K46" i="1" s="1"/>
  <c r="G12" i="8"/>
  <c r="J60" i="1"/>
  <c r="K60" i="1" s="1"/>
  <c r="L60" i="1" s="1"/>
  <c r="M60" i="1" s="1"/>
  <c r="H14" i="8"/>
  <c r="J28" i="1"/>
  <c r="E18" i="8"/>
  <c r="J59" i="1"/>
  <c r="K59" i="1" s="1"/>
  <c r="L59" i="1" s="1"/>
  <c r="M59" i="1" s="1"/>
  <c r="H13" i="8"/>
  <c r="J23" i="1"/>
  <c r="E13" i="8"/>
  <c r="J45" i="1"/>
  <c r="G11" i="8"/>
  <c r="J50" i="1"/>
  <c r="G16" i="8"/>
  <c r="J58" i="1"/>
  <c r="H12" i="8"/>
  <c r="J25" i="1"/>
  <c r="E15" i="8"/>
  <c r="J26" i="1"/>
  <c r="E16" i="8"/>
  <c r="J27" i="1"/>
  <c r="E17" i="8"/>
  <c r="J53" i="1"/>
  <c r="G19" i="8"/>
  <c r="O42" i="8"/>
  <c r="P27" i="8"/>
  <c r="I33" i="8"/>
  <c r="O27" i="8"/>
  <c r="I42" i="8"/>
  <c r="I24" i="8"/>
  <c r="I27" i="8" s="1"/>
  <c r="I57" i="7"/>
  <c r="I47" i="7"/>
  <c r="H47" i="7"/>
  <c r="H37" i="7"/>
  <c r="H57" i="7"/>
  <c r="AF24" i="8"/>
  <c r="AF27" i="8" s="1"/>
  <c r="J30" i="7"/>
  <c r="J37" i="7" s="1"/>
  <c r="G57" i="7"/>
  <c r="Z24" i="8"/>
  <c r="Z27" i="8" s="1"/>
  <c r="G27" i="7"/>
  <c r="W24" i="8"/>
  <c r="G47" i="7"/>
  <c r="Y24" i="8"/>
  <c r="Y27" i="8" s="1"/>
  <c r="G37" i="7"/>
  <c r="X24" i="8"/>
  <c r="X27" i="8" s="1"/>
  <c r="J20" i="7"/>
  <c r="J27" i="7" s="1"/>
  <c r="F40" i="7"/>
  <c r="F48" i="7"/>
  <c r="E40" i="7"/>
  <c r="E47" i="7" s="1"/>
  <c r="J39" i="7"/>
  <c r="J40" i="7" s="1"/>
  <c r="J47" i="7" s="1"/>
  <c r="E58" i="7"/>
  <c r="D60" i="7"/>
  <c r="K21" i="1"/>
  <c r="K63" i="1"/>
  <c r="AN34" i="6"/>
  <c r="AH34" i="6"/>
  <c r="AB34" i="6"/>
  <c r="V34" i="6"/>
  <c r="P34" i="6"/>
  <c r="AD88" i="2"/>
  <c r="AC90" i="2"/>
  <c r="AE101" i="2"/>
  <c r="AF101" i="2" s="1"/>
  <c r="AC99" i="2"/>
  <c r="AD97" i="2"/>
  <c r="AE89" i="2"/>
  <c r="AF89" i="2"/>
  <c r="AC96" i="2"/>
  <c r="AD94" i="2"/>
  <c r="AD100" i="2"/>
  <c r="AC102" i="2"/>
  <c r="AE92" i="2"/>
  <c r="AF92" i="2" s="1"/>
  <c r="AC31" i="2"/>
  <c r="AD31" i="2" s="1"/>
  <c r="AE31" i="2" s="1"/>
  <c r="AF31" i="2" s="1"/>
  <c r="AD91" i="2"/>
  <c r="AC93" i="2"/>
  <c r="AC79" i="2"/>
  <c r="AD79" i="2" s="1"/>
  <c r="AE79" i="2" s="1"/>
  <c r="AF79" i="2" s="1"/>
  <c r="AE95" i="2"/>
  <c r="AF95" i="2" s="1"/>
  <c r="AC69" i="2"/>
  <c r="AD69" i="2" s="1"/>
  <c r="AE69" i="2" s="1"/>
  <c r="AF69" i="2" s="1"/>
  <c r="AC43" i="2"/>
  <c r="AC45" i="2" s="1"/>
  <c r="AE98" i="2"/>
  <c r="AF98" i="2" s="1"/>
  <c r="Y25" i="5"/>
  <c r="P34" i="5"/>
  <c r="P35" i="5" s="1"/>
  <c r="P36" i="5" s="1"/>
  <c r="P37" i="5" s="1"/>
  <c r="X22" i="5"/>
  <c r="S34" i="5"/>
  <c r="S35" i="5" s="1"/>
  <c r="S36" i="5" s="1"/>
  <c r="S37" i="5" s="1"/>
  <c r="J34" i="5"/>
  <c r="J35" i="5" s="1"/>
  <c r="J36" i="5" s="1"/>
  <c r="J37" i="5" s="1"/>
  <c r="M34" i="5"/>
  <c r="M35" i="5" s="1"/>
  <c r="M36" i="5" s="1"/>
  <c r="M37" i="5" s="1"/>
  <c r="AC75" i="2"/>
  <c r="AD75" i="2" s="1"/>
  <c r="AC36" i="2"/>
  <c r="AD36" i="2" s="1"/>
  <c r="AC60" i="2"/>
  <c r="AD60" i="2" s="1"/>
  <c r="AC17" i="2"/>
  <c r="AD17" i="2" s="1"/>
  <c r="AD19" i="2" s="1"/>
  <c r="AC62" i="2"/>
  <c r="AC68" i="2"/>
  <c r="AC84" i="2"/>
  <c r="AD84" i="2" s="1"/>
  <c r="AE84" i="2" s="1"/>
  <c r="AC20" i="2"/>
  <c r="AD20" i="2" s="1"/>
  <c r="AC82" i="2"/>
  <c r="AD82" i="2" s="1"/>
  <c r="AE82" i="2" s="1"/>
  <c r="AF82" i="2" s="1"/>
  <c r="AC34" i="2"/>
  <c r="AD34" i="2" s="1"/>
  <c r="AE34" i="2" s="1"/>
  <c r="AF34" i="2" s="1"/>
  <c r="AC78" i="2"/>
  <c r="AC11" i="2"/>
  <c r="AC13" i="2" s="1"/>
  <c r="AC85" i="2"/>
  <c r="AC28" i="2"/>
  <c r="AD28" i="2" s="1"/>
  <c r="AE28" i="2" s="1"/>
  <c r="AF28" i="2" s="1"/>
  <c r="AC63" i="2"/>
  <c r="AD63" i="2" s="1"/>
  <c r="AC47" i="2"/>
  <c r="AD47" i="2" s="1"/>
  <c r="AE47" i="2" s="1"/>
  <c r="AF47" i="2" s="1"/>
  <c r="AC76" i="2"/>
  <c r="AD76" i="2" s="1"/>
  <c r="AE76" i="2" s="1"/>
  <c r="AF76" i="2" s="1"/>
  <c r="AC46" i="2"/>
  <c r="AD46" i="2" s="1"/>
  <c r="AC72" i="2"/>
  <c r="AC74" i="2" s="1"/>
  <c r="AC49" i="2"/>
  <c r="AD49" i="2" s="1"/>
  <c r="AC56" i="2"/>
  <c r="Y30" i="5"/>
  <c r="X27" i="5"/>
  <c r="Y16" i="5"/>
  <c r="X17" i="5"/>
  <c r="W17" i="5"/>
  <c r="Y13" i="5"/>
  <c r="W22" i="5"/>
  <c r="Y18" i="5"/>
  <c r="Y22" i="5" s="1"/>
  <c r="W27" i="5"/>
  <c r="X32" i="5"/>
  <c r="Y28" i="5"/>
  <c r="Y23" i="5"/>
  <c r="Y27" i="5" s="1"/>
  <c r="AE15" i="2"/>
  <c r="AF15" i="2" s="1"/>
  <c r="AC21" i="2"/>
  <c r="AD21" i="2" s="1"/>
  <c r="AE21" i="2" s="1"/>
  <c r="AF21" i="2" s="1"/>
  <c r="AC24" i="2"/>
  <c r="AD24" i="2" s="1"/>
  <c r="AC65" i="2"/>
  <c r="AC25" i="2"/>
  <c r="AD25" i="2" s="1"/>
  <c r="AE25" i="2" s="1"/>
  <c r="AF25" i="2" s="1"/>
  <c r="AC57" i="2"/>
  <c r="AD57" i="2" s="1"/>
  <c r="AE57" i="2" s="1"/>
  <c r="AF57" i="2" s="1"/>
  <c r="AC83" i="2"/>
  <c r="AD81" i="2"/>
  <c r="AD85" i="2"/>
  <c r="AE73" i="2"/>
  <c r="AF73" i="2" s="1"/>
  <c r="AC67" i="2"/>
  <c r="AD65" i="2"/>
  <c r="AE60" i="2"/>
  <c r="AF60" i="2" s="1"/>
  <c r="AE63" i="2"/>
  <c r="AF63" i="2" s="1"/>
  <c r="AD62" i="2"/>
  <c r="AD59" i="2"/>
  <c r="AD68" i="2"/>
  <c r="AC70" i="2"/>
  <c r="AD40" i="2"/>
  <c r="AC42" i="2"/>
  <c r="AE41" i="2"/>
  <c r="AF41" i="2" s="1"/>
  <c r="AE44" i="2"/>
  <c r="AF44" i="2" s="1"/>
  <c r="AC54" i="2"/>
  <c r="AE53" i="2"/>
  <c r="AF53" i="2" s="1"/>
  <c r="AE52" i="2"/>
  <c r="AD54" i="2"/>
  <c r="AD43" i="2"/>
  <c r="AC50" i="2"/>
  <c r="AD50" i="2" s="1"/>
  <c r="AE37" i="2"/>
  <c r="AF37" i="2" s="1"/>
  <c r="AD33" i="2"/>
  <c r="AC32" i="2"/>
  <c r="AD30" i="2"/>
  <c r="AE27" i="2"/>
  <c r="AD29" i="2"/>
  <c r="AE12" i="2"/>
  <c r="AF12" i="2" s="1"/>
  <c r="AD11" i="2"/>
  <c r="AD14" i="2"/>
  <c r="AD16" i="2" s="1"/>
  <c r="AC16" i="2"/>
  <c r="AE18" i="2"/>
  <c r="AF18" i="2" s="1"/>
  <c r="P38" i="3"/>
  <c r="V38" i="3"/>
  <c r="W25" i="3"/>
  <c r="W31" i="3"/>
  <c r="J38" i="3"/>
  <c r="Y33" i="3"/>
  <c r="Y37" i="3" s="1"/>
  <c r="W37" i="3"/>
  <c r="Y31" i="3"/>
  <c r="Y21" i="3"/>
  <c r="Y25" i="3" s="1"/>
  <c r="Y15" i="3"/>
  <c r="Y19" i="3" s="1"/>
  <c r="W19" i="3"/>
  <c r="W19" i="4"/>
  <c r="X19" i="4" s="1"/>
  <c r="Y19" i="4" s="1"/>
  <c r="X35" i="4"/>
  <c r="Y35" i="4" s="1"/>
  <c r="W37" i="4"/>
  <c r="W31" i="4"/>
  <c r="X26" i="4"/>
  <c r="Y26" i="4" s="1"/>
  <c r="W25" i="4"/>
  <c r="X20" i="4"/>
  <c r="Y20" i="4" s="1"/>
  <c r="J17" i="7"/>
  <c r="X21" i="1"/>
  <c r="Z21" i="1" s="1"/>
  <c r="Q11" i="8" s="1"/>
  <c r="X66" i="1"/>
  <c r="Z66" i="1" s="1"/>
  <c r="X53" i="1"/>
  <c r="Z53" i="1" s="1"/>
  <c r="S19" i="8" s="1"/>
  <c r="Q27" i="1"/>
  <c r="K17" i="8" s="1"/>
  <c r="K58" i="1"/>
  <c r="U65" i="1"/>
  <c r="V65" i="1" s="1"/>
  <c r="U66" i="1"/>
  <c r="V66" i="1" s="1"/>
  <c r="AM59" i="1"/>
  <c r="AN59" i="1" s="1"/>
  <c r="Z58" i="1"/>
  <c r="T12" i="8" s="1"/>
  <c r="AG58" i="1"/>
  <c r="AR59" i="1"/>
  <c r="AF13" i="8" s="1"/>
  <c r="AY59" i="1"/>
  <c r="BA59" i="1" s="1"/>
  <c r="J64" i="1"/>
  <c r="K64" i="1" s="1"/>
  <c r="S60" i="1"/>
  <c r="T60" i="1" s="1"/>
  <c r="AB59" i="1"/>
  <c r="AC59" i="1" s="1"/>
  <c r="J62" i="1"/>
  <c r="K62" i="1" s="1"/>
  <c r="K66" i="1"/>
  <c r="Z65" i="1"/>
  <c r="T19" i="8" s="1"/>
  <c r="AG65" i="1"/>
  <c r="S61" i="1"/>
  <c r="Z57" i="1"/>
  <c r="T11" i="8" s="1"/>
  <c r="AG57" i="1"/>
  <c r="X25" i="1"/>
  <c r="Z25" i="1" s="1"/>
  <c r="Q15" i="8" s="1"/>
  <c r="T42" i="1"/>
  <c r="Q46" i="1"/>
  <c r="Z63" i="1"/>
  <c r="T17" i="8" s="1"/>
  <c r="AG63" i="1"/>
  <c r="H67" i="1"/>
  <c r="J56" i="1"/>
  <c r="K56" i="1" s="1"/>
  <c r="S58" i="1"/>
  <c r="S59" i="1"/>
  <c r="T59" i="1" s="1"/>
  <c r="Z62" i="1"/>
  <c r="T16" i="8" s="1"/>
  <c r="AG62" i="1"/>
  <c r="Z64" i="1"/>
  <c r="T18" i="8" s="1"/>
  <c r="AG64" i="1"/>
  <c r="Z61" i="1"/>
  <c r="T15" i="8" s="1"/>
  <c r="AG61" i="1"/>
  <c r="S63" i="1"/>
  <c r="T63" i="1" s="1"/>
  <c r="X56" i="1"/>
  <c r="Q56" i="1"/>
  <c r="N10" i="8" s="1"/>
  <c r="U57" i="1"/>
  <c r="V57" i="1" s="1"/>
  <c r="L58" i="1"/>
  <c r="M58" i="1" s="1"/>
  <c r="S62" i="1"/>
  <c r="T62" i="1" s="1"/>
  <c r="S64" i="1"/>
  <c r="T64" i="1" s="1"/>
  <c r="L63" i="1"/>
  <c r="M63" i="1"/>
  <c r="Z60" i="1"/>
  <c r="T14" i="8" s="1"/>
  <c r="AG60" i="1"/>
  <c r="L46" i="1"/>
  <c r="M46" i="1" s="1"/>
  <c r="K25" i="1"/>
  <c r="L25" i="1" s="1"/>
  <c r="M25" i="1" s="1"/>
  <c r="AG50" i="1"/>
  <c r="Z50" i="1"/>
  <c r="S16" i="8" s="1"/>
  <c r="K23" i="1"/>
  <c r="L23" i="1" s="1"/>
  <c r="M23" i="1" s="1"/>
  <c r="K47" i="1"/>
  <c r="S48" i="1"/>
  <c r="T48" i="1" s="1"/>
  <c r="J48" i="1"/>
  <c r="K49" i="1"/>
  <c r="Z45" i="1"/>
  <c r="S11" i="8" s="1"/>
  <c r="S20" i="8" s="1"/>
  <c r="AG45" i="1"/>
  <c r="S52" i="1"/>
  <c r="T52" i="1" s="1"/>
  <c r="S47" i="1"/>
  <c r="T47" i="1" s="1"/>
  <c r="AG53" i="1"/>
  <c r="X54" i="1"/>
  <c r="Q54" i="1"/>
  <c r="Z47" i="1"/>
  <c r="S13" i="8" s="1"/>
  <c r="AG47" i="1"/>
  <c r="J54" i="1"/>
  <c r="K54" i="1" s="1"/>
  <c r="X23" i="1"/>
  <c r="AG23" i="1" s="1"/>
  <c r="AG52" i="1"/>
  <c r="Z52" i="1"/>
  <c r="S18" i="8" s="1"/>
  <c r="S53" i="1"/>
  <c r="J52" i="1"/>
  <c r="AB44" i="1"/>
  <c r="Z49" i="1"/>
  <c r="S15" i="8" s="1"/>
  <c r="AG49" i="1"/>
  <c r="K45" i="1"/>
  <c r="K51" i="1"/>
  <c r="Z51" i="1"/>
  <c r="S17" i="8" s="1"/>
  <c r="AG51" i="1"/>
  <c r="AP44" i="1"/>
  <c r="AI44" i="1"/>
  <c r="Y10" i="8" s="1"/>
  <c r="AG48" i="1"/>
  <c r="Z48" i="1"/>
  <c r="S14" i="8" s="1"/>
  <c r="S44" i="1"/>
  <c r="T44" i="1" s="1"/>
  <c r="S45" i="1"/>
  <c r="T45" i="1" s="1"/>
  <c r="K27" i="1"/>
  <c r="L27" i="1" s="1"/>
  <c r="M27" i="1" s="1"/>
  <c r="X42" i="1"/>
  <c r="AG42" i="1" s="1"/>
  <c r="S49" i="1"/>
  <c r="T49" i="1" s="1"/>
  <c r="K50" i="1"/>
  <c r="H55" i="1"/>
  <c r="J44" i="1"/>
  <c r="S50" i="1"/>
  <c r="S51" i="1"/>
  <c r="AG46" i="1"/>
  <c r="Z46" i="1"/>
  <c r="S12" i="8" s="1"/>
  <c r="K53" i="1"/>
  <c r="L40" i="1"/>
  <c r="M40" i="1" s="1"/>
  <c r="J33" i="1"/>
  <c r="H31" i="1"/>
  <c r="Q32" i="1"/>
  <c r="L10" i="8" s="1"/>
  <c r="X32" i="1"/>
  <c r="Q38" i="1"/>
  <c r="L16" i="8" s="1"/>
  <c r="X38" i="1"/>
  <c r="Q33" i="1"/>
  <c r="L11" i="8" s="1"/>
  <c r="X33" i="1"/>
  <c r="Z40" i="1"/>
  <c r="R18" i="8" s="1"/>
  <c r="AG40" i="1"/>
  <c r="K26" i="1"/>
  <c r="L26" i="1" s="1"/>
  <c r="Q34" i="1"/>
  <c r="L12" i="8" s="1"/>
  <c r="X34" i="1"/>
  <c r="S40" i="1"/>
  <c r="T40" i="1" s="1"/>
  <c r="K28" i="1"/>
  <c r="L28" i="1" s="1"/>
  <c r="M28" i="1" s="1"/>
  <c r="J32" i="1"/>
  <c r="H43" i="1"/>
  <c r="X29" i="1"/>
  <c r="AG29" i="1" s="1"/>
  <c r="J34" i="1"/>
  <c r="K34" i="1" s="1"/>
  <c r="J39" i="1"/>
  <c r="K39" i="1" s="1"/>
  <c r="J38" i="1"/>
  <c r="Q24" i="1"/>
  <c r="Z41" i="1"/>
  <c r="R19" i="8" s="1"/>
  <c r="AG41" i="1"/>
  <c r="Q39" i="1"/>
  <c r="L17" i="8" s="1"/>
  <c r="X39" i="1"/>
  <c r="Q35" i="1"/>
  <c r="L13" i="8" s="1"/>
  <c r="X35" i="1"/>
  <c r="J41" i="1"/>
  <c r="Z42" i="1"/>
  <c r="U42" i="1"/>
  <c r="V42" i="1" s="1"/>
  <c r="S41" i="1"/>
  <c r="T41" i="1" s="1"/>
  <c r="Q36" i="1"/>
  <c r="L14" i="8" s="1"/>
  <c r="X36" i="1"/>
  <c r="J37" i="1"/>
  <c r="K37" i="1" s="1"/>
  <c r="K42" i="1"/>
  <c r="J35" i="1"/>
  <c r="J36" i="1"/>
  <c r="Q37" i="1"/>
  <c r="L15" i="8" s="1"/>
  <c r="X37" i="1"/>
  <c r="L24" i="1"/>
  <c r="S26" i="1"/>
  <c r="T26" i="1" s="1"/>
  <c r="S20" i="1"/>
  <c r="J31" i="1"/>
  <c r="E21" i="8" s="1"/>
  <c r="S28" i="1"/>
  <c r="T28" i="1" s="1"/>
  <c r="Z27" i="1"/>
  <c r="Q17" i="8" s="1"/>
  <c r="AG27" i="1"/>
  <c r="AG28" i="1"/>
  <c r="Z28" i="1"/>
  <c r="Q18" i="8" s="1"/>
  <c r="S21" i="1"/>
  <c r="T21" i="1" s="1"/>
  <c r="Z23" i="1"/>
  <c r="Q13" i="8" s="1"/>
  <c r="AG22" i="1"/>
  <c r="Z22" i="1"/>
  <c r="Q12" i="8" s="1"/>
  <c r="AG26" i="1"/>
  <c r="Z26" i="1"/>
  <c r="Q16" i="8" s="1"/>
  <c r="S23" i="1"/>
  <c r="T23" i="1" s="1"/>
  <c r="Z29" i="1"/>
  <c r="Q19" i="8" s="1"/>
  <c r="S22" i="1"/>
  <c r="T22" i="1" s="1"/>
  <c r="AB20" i="1"/>
  <c r="S30" i="1"/>
  <c r="T30" i="1" s="1"/>
  <c r="S29" i="1"/>
  <c r="S25" i="1"/>
  <c r="T25" i="1" s="1"/>
  <c r="K30" i="1"/>
  <c r="L21" i="1"/>
  <c r="M21" i="1" s="1"/>
  <c r="AP20" i="1"/>
  <c r="AI20" i="1"/>
  <c r="W10" i="8" s="1"/>
  <c r="AG24" i="1"/>
  <c r="Z24" i="1"/>
  <c r="Q14" i="8" s="1"/>
  <c r="AG30" i="1"/>
  <c r="Z30" i="1"/>
  <c r="K22" i="1"/>
  <c r="L20" i="8" l="1"/>
  <c r="Q20" i="8"/>
  <c r="AR13" i="8"/>
  <c r="E20" i="8"/>
  <c r="AO10" i="8"/>
  <c r="BH59" i="1"/>
  <c r="AL13" i="8"/>
  <c r="S24" i="1"/>
  <c r="T24" i="1" s="1"/>
  <c r="K14" i="8"/>
  <c r="K20" i="8" s="1"/>
  <c r="S46" i="1"/>
  <c r="M12" i="8"/>
  <c r="M20" i="8" s="1"/>
  <c r="H20" i="8"/>
  <c r="N20" i="8"/>
  <c r="N22" i="8" s="1"/>
  <c r="N43" i="8" s="1"/>
  <c r="AG24" i="8"/>
  <c r="AG27" i="8" s="1"/>
  <c r="W27" i="8"/>
  <c r="AA24" i="8"/>
  <c r="AA27" i="8" s="1"/>
  <c r="I58" i="7"/>
  <c r="I60" i="7" s="1"/>
  <c r="H58" i="7"/>
  <c r="H60" i="7" s="1"/>
  <c r="G58" i="7"/>
  <c r="G60" i="7" s="1"/>
  <c r="F50" i="7"/>
  <c r="J48" i="7"/>
  <c r="J50" i="7" s="1"/>
  <c r="J57" i="7" s="1"/>
  <c r="J58" i="7" s="1"/>
  <c r="J60" i="7" s="1"/>
  <c r="S24" i="8"/>
  <c r="F47" i="7"/>
  <c r="E60" i="7"/>
  <c r="Q55" i="1"/>
  <c r="AG66" i="1"/>
  <c r="AP66" i="1" s="1"/>
  <c r="S27" i="1"/>
  <c r="T27" i="1" s="1"/>
  <c r="U27" i="1" s="1"/>
  <c r="V27" i="1" s="1"/>
  <c r="AG21" i="1"/>
  <c r="AP21" i="1" s="1"/>
  <c r="AD93" i="2"/>
  <c r="AE91" i="2"/>
  <c r="AE93" i="2" s="1"/>
  <c r="AC38" i="2"/>
  <c r="AC61" i="2"/>
  <c r="AD96" i="2"/>
  <c r="AE94" i="2"/>
  <c r="AE96" i="2" s="1"/>
  <c r="AC80" i="2"/>
  <c r="AE88" i="2"/>
  <c r="AE90" i="2" s="1"/>
  <c r="AD90" i="2"/>
  <c r="AD99" i="2"/>
  <c r="AF97" i="2"/>
  <c r="AF99" i="2" s="1"/>
  <c r="AE97" i="2"/>
  <c r="AE99" i="2" s="1"/>
  <c r="AC86" i="2"/>
  <c r="AC87" i="2" s="1"/>
  <c r="AE100" i="2"/>
  <c r="AE102" i="2" s="1"/>
  <c r="AD102" i="2"/>
  <c r="Y17" i="5"/>
  <c r="AC19" i="2"/>
  <c r="AC48" i="2"/>
  <c r="AC64" i="2"/>
  <c r="AD22" i="2"/>
  <c r="AC35" i="2"/>
  <c r="AD78" i="2"/>
  <c r="AD80" i="2" s="1"/>
  <c r="AD72" i="2"/>
  <c r="AE72" i="2" s="1"/>
  <c r="AE74" i="2" s="1"/>
  <c r="AC58" i="2"/>
  <c r="AC71" i="2" s="1"/>
  <c r="AC29" i="2"/>
  <c r="AC77" i="2"/>
  <c r="AC26" i="2"/>
  <c r="AC39" i="2" s="1"/>
  <c r="AD56" i="2"/>
  <c r="AE56" i="2" s="1"/>
  <c r="AE58" i="2" s="1"/>
  <c r="AE20" i="2"/>
  <c r="AE22" i="2" s="1"/>
  <c r="AE54" i="2"/>
  <c r="AE17" i="2"/>
  <c r="AE19" i="2" s="1"/>
  <c r="AC22" i="2"/>
  <c r="Y32" i="5"/>
  <c r="AE29" i="2"/>
  <c r="AE85" i="2"/>
  <c r="AF85" i="2" s="1"/>
  <c r="AD83" i="2"/>
  <c r="AE81" i="2"/>
  <c r="AE83" i="2" s="1"/>
  <c r="AD86" i="2"/>
  <c r="AF84" i="2"/>
  <c r="AD77" i="2"/>
  <c r="AE75" i="2"/>
  <c r="AE77" i="2" s="1"/>
  <c r="AD67" i="2"/>
  <c r="AE65" i="2"/>
  <c r="AE67" i="2" s="1"/>
  <c r="AE62" i="2"/>
  <c r="AE64" i="2" s="1"/>
  <c r="AD64" i="2"/>
  <c r="AE59" i="2"/>
  <c r="AE61" i="2" s="1"/>
  <c r="AF59" i="2"/>
  <c r="AF61" i="2" s="1"/>
  <c r="AD61" i="2"/>
  <c r="AD70" i="2"/>
  <c r="AE68" i="2"/>
  <c r="AE70" i="2" s="1"/>
  <c r="AF52" i="2"/>
  <c r="AF54" i="2" s="1"/>
  <c r="AD48" i="2"/>
  <c r="AE46" i="2"/>
  <c r="AE48" i="2" s="1"/>
  <c r="AE50" i="2"/>
  <c r="AF50" i="2" s="1"/>
  <c r="AE40" i="2"/>
  <c r="AE42" i="2" s="1"/>
  <c r="AD42" i="2"/>
  <c r="AD51" i="2"/>
  <c r="AE49" i="2"/>
  <c r="AE43" i="2"/>
  <c r="AE45" i="2" s="1"/>
  <c r="AD45" i="2"/>
  <c r="AC51" i="2"/>
  <c r="AC55" i="2" s="1"/>
  <c r="AD35" i="2"/>
  <c r="AE33" i="2"/>
  <c r="AE35" i="2" s="1"/>
  <c r="AF27" i="2"/>
  <c r="AF29" i="2" s="1"/>
  <c r="AE30" i="2"/>
  <c r="AE32" i="2" s="1"/>
  <c r="AD32" i="2"/>
  <c r="AE24" i="2"/>
  <c r="AE26" i="2" s="1"/>
  <c r="AD26" i="2"/>
  <c r="AE36" i="2"/>
  <c r="AE38" i="2" s="1"/>
  <c r="AD38" i="2"/>
  <c r="AE11" i="2"/>
  <c r="AE13" i="2" s="1"/>
  <c r="AD13" i="2"/>
  <c r="AE14" i="2"/>
  <c r="X37" i="4"/>
  <c r="Y37" i="4" s="1"/>
  <c r="X31" i="4"/>
  <c r="Y31" i="4" s="1"/>
  <c r="X25" i="4"/>
  <c r="Y25" i="4" s="1"/>
  <c r="T46" i="1"/>
  <c r="U46" i="1" s="1"/>
  <c r="L57" i="1"/>
  <c r="M57" i="1" s="1"/>
  <c r="AG25" i="1"/>
  <c r="U59" i="1"/>
  <c r="V59" i="1" s="1"/>
  <c r="U64" i="1"/>
  <c r="V64" i="1" s="1"/>
  <c r="U60" i="1"/>
  <c r="V60" i="1" s="1"/>
  <c r="L64" i="1"/>
  <c r="K67" i="1"/>
  <c r="L56" i="1"/>
  <c r="M56" i="1" s="1"/>
  <c r="U62" i="1"/>
  <c r="V62" i="1" s="1"/>
  <c r="Q31" i="1"/>
  <c r="AB63" i="1"/>
  <c r="AC63" i="1" s="1"/>
  <c r="AI57" i="1"/>
  <c r="Z11" i="8" s="1"/>
  <c r="AP57" i="1"/>
  <c r="AB61" i="1"/>
  <c r="AC61" i="1" s="1"/>
  <c r="AB57" i="1"/>
  <c r="AB66" i="1"/>
  <c r="AC66" i="1" s="1"/>
  <c r="BC59" i="1"/>
  <c r="BD59" i="1" s="1"/>
  <c r="AI60" i="1"/>
  <c r="Z14" i="8" s="1"/>
  <c r="AP60" i="1"/>
  <c r="AI64" i="1"/>
  <c r="Z18" i="8" s="1"/>
  <c r="AP64" i="1"/>
  <c r="T58" i="1"/>
  <c r="AD59" i="1"/>
  <c r="AE59" i="1" s="1"/>
  <c r="AT59" i="1"/>
  <c r="BI59" i="1" s="1"/>
  <c r="AB60" i="1"/>
  <c r="AC60" i="1" s="1"/>
  <c r="Q67" i="1"/>
  <c r="S56" i="1"/>
  <c r="S67" i="1" s="1"/>
  <c r="N21" i="8" s="1"/>
  <c r="AB64" i="1"/>
  <c r="AC64" i="1" s="1"/>
  <c r="T61" i="1"/>
  <c r="AG56" i="1"/>
  <c r="Z56" i="1"/>
  <c r="T10" i="8" s="1"/>
  <c r="T20" i="8" s="1"/>
  <c r="AI62" i="1"/>
  <c r="Z16" i="8" s="1"/>
  <c r="AP62" i="1"/>
  <c r="J67" i="1"/>
  <c r="H21" i="8" s="1"/>
  <c r="AB62" i="1"/>
  <c r="AC62" i="1" s="1"/>
  <c r="AI65" i="1"/>
  <c r="Z19" i="8" s="1"/>
  <c r="AP65" i="1"/>
  <c r="AB65" i="1"/>
  <c r="L62" i="1"/>
  <c r="M62" i="1" s="1"/>
  <c r="AI58" i="1"/>
  <c r="Z12" i="8" s="1"/>
  <c r="AP58" i="1"/>
  <c r="L66" i="1"/>
  <c r="M66" i="1" s="1"/>
  <c r="AB58" i="1"/>
  <c r="AC58" i="1" s="1"/>
  <c r="U63" i="1"/>
  <c r="AI63" i="1"/>
  <c r="Z17" i="8" s="1"/>
  <c r="AP63" i="1"/>
  <c r="AI61" i="1"/>
  <c r="Z15" i="8" s="1"/>
  <c r="AP61" i="1"/>
  <c r="U48" i="1"/>
  <c r="V48" i="1" s="1"/>
  <c r="U52" i="1"/>
  <c r="V52" i="1" s="1"/>
  <c r="AP46" i="1"/>
  <c r="AI46" i="1"/>
  <c r="Y12" i="8" s="1"/>
  <c r="AB49" i="1"/>
  <c r="L54" i="1"/>
  <c r="M54" i="1" s="1"/>
  <c r="U47" i="1"/>
  <c r="V47" i="1" s="1"/>
  <c r="T51" i="1"/>
  <c r="L50" i="1"/>
  <c r="M50" i="1" s="1"/>
  <c r="AI51" i="1"/>
  <c r="Y17" i="8" s="1"/>
  <c r="AP51" i="1"/>
  <c r="T53" i="1"/>
  <c r="K48" i="1"/>
  <c r="AB50" i="1"/>
  <c r="AC50" i="1" s="1"/>
  <c r="U44" i="1"/>
  <c r="V44" i="1" s="1"/>
  <c r="AB52" i="1"/>
  <c r="AC52" i="1" s="1"/>
  <c r="T50" i="1"/>
  <c r="AP48" i="1"/>
  <c r="AI48" i="1"/>
  <c r="Y14" i="8" s="1"/>
  <c r="L45" i="1"/>
  <c r="M45" i="1" s="1"/>
  <c r="AC44" i="1"/>
  <c r="AP52" i="1"/>
  <c r="AI52" i="1"/>
  <c r="Y18" i="8" s="1"/>
  <c r="S54" i="1"/>
  <c r="T54" i="1" s="1"/>
  <c r="AI45" i="1"/>
  <c r="Y11" i="8" s="1"/>
  <c r="Y20" i="8" s="1"/>
  <c r="AP45" i="1"/>
  <c r="U49" i="1"/>
  <c r="V49" i="1" s="1"/>
  <c r="AI47" i="1"/>
  <c r="Y13" i="8" s="1"/>
  <c r="AP47" i="1"/>
  <c r="AB47" i="1"/>
  <c r="AC47" i="1" s="1"/>
  <c r="AK44" i="1"/>
  <c r="AL44" i="1" s="1"/>
  <c r="AG54" i="1"/>
  <c r="Z54" i="1"/>
  <c r="AB45" i="1"/>
  <c r="AC45" i="1" s="1"/>
  <c r="AB48" i="1"/>
  <c r="AC48" i="1" s="1"/>
  <c r="L53" i="1"/>
  <c r="J55" i="1"/>
  <c r="G21" i="8" s="1"/>
  <c r="U45" i="1"/>
  <c r="V45" i="1" s="1"/>
  <c r="AY44" i="1"/>
  <c r="BA44" i="1" s="1"/>
  <c r="AK10" i="8" s="1"/>
  <c r="AR44" i="1"/>
  <c r="AE10" i="8" s="1"/>
  <c r="AI53" i="1"/>
  <c r="Y19" i="8" s="1"/>
  <c r="AP53" i="1"/>
  <c r="L49" i="1"/>
  <c r="M49" i="1" s="1"/>
  <c r="L47" i="1"/>
  <c r="M47" i="1" s="1"/>
  <c r="M26" i="1"/>
  <c r="AB51" i="1"/>
  <c r="AP50" i="1"/>
  <c r="AI50" i="1"/>
  <c r="Y16" i="8" s="1"/>
  <c r="L51" i="1"/>
  <c r="M51" i="1" s="1"/>
  <c r="AB46" i="1"/>
  <c r="AC46" i="1" s="1"/>
  <c r="K44" i="1"/>
  <c r="AI49" i="1"/>
  <c r="Y15" i="8" s="1"/>
  <c r="AP49" i="1"/>
  <c r="K52" i="1"/>
  <c r="AB53" i="1"/>
  <c r="L39" i="1"/>
  <c r="S32" i="1"/>
  <c r="Q43" i="1"/>
  <c r="Z36" i="1"/>
  <c r="R14" i="8" s="1"/>
  <c r="AG36" i="1"/>
  <c r="AI41" i="1"/>
  <c r="X19" i="8" s="1"/>
  <c r="AP41" i="1"/>
  <c r="J43" i="1"/>
  <c r="F21" i="8" s="1"/>
  <c r="AI40" i="1"/>
  <c r="X18" i="8" s="1"/>
  <c r="AP40" i="1"/>
  <c r="S36" i="1"/>
  <c r="AB41" i="1"/>
  <c r="K35" i="1"/>
  <c r="K41" i="1"/>
  <c r="Z33" i="1"/>
  <c r="R11" i="8" s="1"/>
  <c r="AG33" i="1"/>
  <c r="AB42" i="1"/>
  <c r="AC42" i="1" s="1"/>
  <c r="L34" i="1"/>
  <c r="M34" i="1" s="1"/>
  <c r="K31" i="1"/>
  <c r="Z37" i="1"/>
  <c r="R15" i="8" s="1"/>
  <c r="AG37" i="1"/>
  <c r="U41" i="1"/>
  <c r="V41" i="1" s="1"/>
  <c r="AG35" i="1"/>
  <c r="Z35" i="1"/>
  <c r="R13" i="8" s="1"/>
  <c r="U40" i="1"/>
  <c r="V40" i="1" s="1"/>
  <c r="S33" i="1"/>
  <c r="T33" i="1" s="1"/>
  <c r="K33" i="1"/>
  <c r="AB40" i="1"/>
  <c r="AC40" i="1" s="1"/>
  <c r="S37" i="1"/>
  <c r="L42" i="1"/>
  <c r="M42" i="1" s="1"/>
  <c r="S35" i="1"/>
  <c r="T35" i="1" s="1"/>
  <c r="K38" i="1"/>
  <c r="Z34" i="1"/>
  <c r="R12" i="8" s="1"/>
  <c r="AG34" i="1"/>
  <c r="Z38" i="1"/>
  <c r="R16" i="8" s="1"/>
  <c r="AG38" i="1"/>
  <c r="K36" i="1"/>
  <c r="Z39" i="1"/>
  <c r="R17" i="8" s="1"/>
  <c r="AG39" i="1"/>
  <c r="K32" i="1"/>
  <c r="S34" i="1"/>
  <c r="S38" i="1"/>
  <c r="L37" i="1"/>
  <c r="Z31" i="1"/>
  <c r="AI42" i="1"/>
  <c r="AP42" i="1"/>
  <c r="S39" i="1"/>
  <c r="T39" i="1" s="1"/>
  <c r="Z32" i="1"/>
  <c r="R10" i="8" s="1"/>
  <c r="AG32" i="1"/>
  <c r="U22" i="1"/>
  <c r="V22" i="1" s="1"/>
  <c r="U24" i="1"/>
  <c r="V24" i="1" s="1"/>
  <c r="U30" i="1"/>
  <c r="V30" i="1" s="1"/>
  <c r="U23" i="1"/>
  <c r="V23" i="1" s="1"/>
  <c r="AP22" i="1"/>
  <c r="AI22" i="1"/>
  <c r="W12" i="8" s="1"/>
  <c r="L30" i="1"/>
  <c r="AB30" i="1"/>
  <c r="AC30" i="1" s="1"/>
  <c r="AP30" i="1"/>
  <c r="AI30" i="1"/>
  <c r="AI25" i="1"/>
  <c r="W15" i="8" s="1"/>
  <c r="AP25" i="1"/>
  <c r="AI23" i="1"/>
  <c r="W13" i="8" s="1"/>
  <c r="AP23" i="1"/>
  <c r="AB28" i="1"/>
  <c r="U28" i="1"/>
  <c r="AB24" i="1"/>
  <c r="AC24" i="1" s="1"/>
  <c r="AB25" i="1"/>
  <c r="AC25" i="1" s="1"/>
  <c r="U26" i="1"/>
  <c r="V26" i="1" s="1"/>
  <c r="AI29" i="1"/>
  <c r="W19" i="8" s="1"/>
  <c r="AP29" i="1"/>
  <c r="S31" i="1"/>
  <c r="K21" i="8" s="1"/>
  <c r="AB27" i="1"/>
  <c r="AC27" i="1" s="1"/>
  <c r="AB23" i="1"/>
  <c r="U25" i="1"/>
  <c r="V25" i="1" s="1"/>
  <c r="U21" i="1"/>
  <c r="V21" i="1" s="1"/>
  <c r="AK20" i="1"/>
  <c r="AL20" i="1" s="1"/>
  <c r="AB29" i="1"/>
  <c r="AC29" i="1" s="1"/>
  <c r="AP26" i="1"/>
  <c r="AI26" i="1"/>
  <c r="W16" i="8" s="1"/>
  <c r="T20" i="1"/>
  <c r="AI27" i="1"/>
  <c r="W17" i="8" s="1"/>
  <c r="AP27" i="1"/>
  <c r="M24" i="1"/>
  <c r="AP28" i="1"/>
  <c r="AI28" i="1"/>
  <c r="W18" i="8" s="1"/>
  <c r="AP24" i="1"/>
  <c r="AI24" i="1"/>
  <c r="W14" i="8" s="1"/>
  <c r="AB26" i="1"/>
  <c r="AC26" i="1" s="1"/>
  <c r="AY20" i="1"/>
  <c r="BA20" i="1" s="1"/>
  <c r="AI10" i="8" s="1"/>
  <c r="AR20" i="1"/>
  <c r="AC10" i="8" s="1"/>
  <c r="L22" i="1"/>
  <c r="M22" i="1" s="1"/>
  <c r="T29" i="1"/>
  <c r="AC20" i="1"/>
  <c r="M29" i="1"/>
  <c r="AB21" i="1"/>
  <c r="AC21" i="1" s="1"/>
  <c r="AB22" i="1"/>
  <c r="AC22" i="1" s="1"/>
  <c r="I32" i="6"/>
  <c r="H32" i="6"/>
  <c r="G31" i="6"/>
  <c r="J31" i="6" s="1"/>
  <c r="G30" i="6"/>
  <c r="J30" i="6" s="1"/>
  <c r="G29" i="6"/>
  <c r="J29" i="6" s="1"/>
  <c r="G28" i="6"/>
  <c r="J28" i="6" s="1"/>
  <c r="I27" i="6"/>
  <c r="H27" i="6"/>
  <c r="G26" i="6"/>
  <c r="J26" i="6" s="1"/>
  <c r="G25" i="6"/>
  <c r="J25" i="6" s="1"/>
  <c r="G24" i="6"/>
  <c r="J24" i="6" s="1"/>
  <c r="G23" i="6"/>
  <c r="J23" i="6" s="1"/>
  <c r="I22" i="6"/>
  <c r="H22" i="6"/>
  <c r="G21" i="6"/>
  <c r="J21" i="6" s="1"/>
  <c r="G20" i="6"/>
  <c r="J20" i="6" s="1"/>
  <c r="G19" i="6"/>
  <c r="J19" i="6" s="1"/>
  <c r="G18" i="6"/>
  <c r="I17" i="6"/>
  <c r="H17" i="6"/>
  <c r="G16" i="6"/>
  <c r="J16" i="6" s="1"/>
  <c r="G15" i="6"/>
  <c r="J15" i="6" s="1"/>
  <c r="G14" i="6"/>
  <c r="J14" i="6" s="1"/>
  <c r="G13" i="6"/>
  <c r="G9" i="6"/>
  <c r="J9" i="6" s="1"/>
  <c r="G10" i="6"/>
  <c r="J10" i="6"/>
  <c r="G11" i="6"/>
  <c r="J11" i="6" s="1"/>
  <c r="I12" i="6"/>
  <c r="H12" i="6"/>
  <c r="G8" i="6"/>
  <c r="J8" i="6" s="1"/>
  <c r="G9" i="5"/>
  <c r="G10" i="5"/>
  <c r="G11" i="5"/>
  <c r="G8" i="5"/>
  <c r="G9" i="4"/>
  <c r="W9" i="4" s="1"/>
  <c r="G10" i="4"/>
  <c r="W10" i="4" s="1"/>
  <c r="G11" i="4"/>
  <c r="W11" i="4" s="1"/>
  <c r="X11" i="4" s="1"/>
  <c r="Y11" i="4" s="1"/>
  <c r="G12" i="4"/>
  <c r="W12" i="4" s="1"/>
  <c r="G8" i="4"/>
  <c r="Z9" i="2"/>
  <c r="M9" i="2"/>
  <c r="K9" i="2"/>
  <c r="R9" i="2" s="1"/>
  <c r="J9" i="2"/>
  <c r="Q9" i="2" s="1"/>
  <c r="I9" i="2"/>
  <c r="V9" i="2" s="1"/>
  <c r="Z8" i="2"/>
  <c r="M8" i="2"/>
  <c r="J8" i="2"/>
  <c r="Q8" i="2" s="1"/>
  <c r="I8" i="2"/>
  <c r="O8" i="2" s="1"/>
  <c r="G9" i="3"/>
  <c r="W9" i="3" s="1"/>
  <c r="G10" i="3"/>
  <c r="W10" i="3" s="1"/>
  <c r="G11" i="3"/>
  <c r="W11" i="3" s="1"/>
  <c r="Y11" i="3" s="1"/>
  <c r="G12" i="3"/>
  <c r="W12" i="3" s="1"/>
  <c r="G8" i="3"/>
  <c r="W8" i="3" s="1"/>
  <c r="AR15" i="8" l="1"/>
  <c r="AQ19" i="8"/>
  <c r="AO17" i="8"/>
  <c r="R20" i="8"/>
  <c r="M22" i="8"/>
  <c r="M43" i="8" s="1"/>
  <c r="Q22" i="8"/>
  <c r="Q43" i="8" s="1"/>
  <c r="AQ12" i="8"/>
  <c r="N44" i="8"/>
  <c r="N45" i="8" s="1"/>
  <c r="N46" i="8" s="1"/>
  <c r="AI66" i="1"/>
  <c r="AI21" i="1"/>
  <c r="W11" i="8" s="1"/>
  <c r="K22" i="8"/>
  <c r="K43" i="8" s="1"/>
  <c r="AQ10" i="8"/>
  <c r="S27" i="8"/>
  <c r="T24" i="8"/>
  <c r="T27" i="8" s="1"/>
  <c r="F57" i="7"/>
  <c r="F58" i="7" s="1"/>
  <c r="AU59" i="1"/>
  <c r="BJ59" i="1" s="1"/>
  <c r="G22" i="6"/>
  <c r="H33" i="8"/>
  <c r="G17" i="6"/>
  <c r="G33" i="8"/>
  <c r="AF94" i="2"/>
  <c r="AF96" i="2" s="1"/>
  <c r="AD103" i="2"/>
  <c r="AE103" i="2"/>
  <c r="AF88" i="2"/>
  <c r="AF90" i="2" s="1"/>
  <c r="AF91" i="2"/>
  <c r="AF93" i="2" s="1"/>
  <c r="AF11" i="2"/>
  <c r="AF13" i="2" s="1"/>
  <c r="AF100" i="2"/>
  <c r="AF102" i="2" s="1"/>
  <c r="AD58" i="2"/>
  <c r="AE78" i="2"/>
  <c r="AE80" i="2" s="1"/>
  <c r="AD74" i="2"/>
  <c r="AD87" i="2" s="1"/>
  <c r="AE71" i="2"/>
  <c r="AF17" i="2"/>
  <c r="AF19" i="2" s="1"/>
  <c r="AF20" i="2"/>
  <c r="AF22" i="2" s="1"/>
  <c r="AE86" i="2"/>
  <c r="X11" i="5"/>
  <c r="Y11" i="5" s="1"/>
  <c r="X9" i="5"/>
  <c r="Y9" i="5" s="1"/>
  <c r="AD71" i="2"/>
  <c r="AF40" i="2"/>
  <c r="AF42" i="2" s="1"/>
  <c r="AF30" i="2"/>
  <c r="AF32" i="2" s="1"/>
  <c r="AF43" i="2"/>
  <c r="AF45" i="2" s="1"/>
  <c r="AF68" i="2"/>
  <c r="AF70" i="2" s="1"/>
  <c r="AF72" i="2"/>
  <c r="AF74" i="2" s="1"/>
  <c r="AF86" i="2"/>
  <c r="AF81" i="2"/>
  <c r="AF83" i="2" s="1"/>
  <c r="AF75" i="2"/>
  <c r="AF77" i="2" s="1"/>
  <c r="AF56" i="2"/>
  <c r="AF58" i="2" s="1"/>
  <c r="AF62" i="2"/>
  <c r="AF64" i="2" s="1"/>
  <c r="AF65" i="2"/>
  <c r="AF67" i="2" s="1"/>
  <c r="AE51" i="2"/>
  <c r="AE55" i="2" s="1"/>
  <c r="AF49" i="2"/>
  <c r="AF51" i="2" s="1"/>
  <c r="AF46" i="2"/>
  <c r="AF48" i="2" s="1"/>
  <c r="AD55" i="2"/>
  <c r="AF36" i="2"/>
  <c r="AF38" i="2" s="1"/>
  <c r="AD39" i="2"/>
  <c r="AF33" i="2"/>
  <c r="AF35" i="2" s="1"/>
  <c r="AE39" i="2"/>
  <c r="AF24" i="2"/>
  <c r="AF26" i="2" s="1"/>
  <c r="AF14" i="2"/>
  <c r="AF16" i="2" s="1"/>
  <c r="AE16" i="2"/>
  <c r="Y12" i="3"/>
  <c r="Y9" i="3"/>
  <c r="W13" i="3"/>
  <c r="Y8" i="3"/>
  <c r="Y10" i="3"/>
  <c r="G12" i="5"/>
  <c r="G13" i="3"/>
  <c r="G38" i="3" s="1"/>
  <c r="X9" i="4"/>
  <c r="Y9" i="4" s="1"/>
  <c r="X12" i="4"/>
  <c r="Y12" i="4"/>
  <c r="G13" i="4"/>
  <c r="W8" i="4"/>
  <c r="X10" i="4"/>
  <c r="Y10" i="4" s="1"/>
  <c r="BE59" i="1"/>
  <c r="BF59" i="1" s="1"/>
  <c r="AD64" i="1"/>
  <c r="AE64" i="1" s="1"/>
  <c r="AD62" i="1"/>
  <c r="AD61" i="1"/>
  <c r="AE61" i="1"/>
  <c r="AR60" i="1"/>
  <c r="AF14" i="8" s="1"/>
  <c r="AY60" i="1"/>
  <c r="BA60" i="1" s="1"/>
  <c r="AL14" i="8" s="1"/>
  <c r="AK58" i="1"/>
  <c r="AL58" i="1" s="1"/>
  <c r="AP56" i="1"/>
  <c r="AI56" i="1"/>
  <c r="Z10" i="8" s="1"/>
  <c r="Z20" i="8" s="1"/>
  <c r="AR61" i="1"/>
  <c r="AF15" i="8" s="1"/>
  <c r="AY61" i="1"/>
  <c r="BA61" i="1" s="1"/>
  <c r="AL15" i="8" s="1"/>
  <c r="U58" i="1"/>
  <c r="L67" i="1"/>
  <c r="AD63" i="1"/>
  <c r="AE63" i="1" s="1"/>
  <c r="BH20" i="1"/>
  <c r="S55" i="1"/>
  <c r="M21" i="8" s="1"/>
  <c r="AK61" i="1"/>
  <c r="AR65" i="1"/>
  <c r="AF19" i="8" s="1"/>
  <c r="AY65" i="1"/>
  <c r="BA65" i="1" s="1"/>
  <c r="AL19" i="8" s="1"/>
  <c r="AR64" i="1"/>
  <c r="AF18" i="8" s="1"/>
  <c r="AR18" i="8" s="1"/>
  <c r="AY64" i="1"/>
  <c r="BA64" i="1" s="1"/>
  <c r="AL18" i="8" s="1"/>
  <c r="AD66" i="1"/>
  <c r="AE66" i="1" s="1"/>
  <c r="AR66" i="1"/>
  <c r="AY66" i="1"/>
  <c r="BA66" i="1" s="1"/>
  <c r="AD58" i="1"/>
  <c r="AE58" i="1" s="1"/>
  <c r="AK65" i="1"/>
  <c r="AL65" i="1" s="1"/>
  <c r="U61" i="1"/>
  <c r="V61" i="1" s="1"/>
  <c r="AD60" i="1"/>
  <c r="AK66" i="1"/>
  <c r="AL66" i="1" s="1"/>
  <c r="AR63" i="1"/>
  <c r="AF17" i="8" s="1"/>
  <c r="AY63" i="1"/>
  <c r="BA63" i="1" s="1"/>
  <c r="AK63" i="1"/>
  <c r="AL63" i="1" s="1"/>
  <c r="AR62" i="1"/>
  <c r="AF16" i="8" s="1"/>
  <c r="AR16" i="8" s="1"/>
  <c r="AY62" i="1"/>
  <c r="BA62" i="1" s="1"/>
  <c r="AL16" i="8" s="1"/>
  <c r="AK60" i="1"/>
  <c r="AL60" i="1" s="1"/>
  <c r="AR57" i="1"/>
  <c r="AF11" i="8" s="1"/>
  <c r="AY57" i="1"/>
  <c r="BA57" i="1" s="1"/>
  <c r="AL11" i="8" s="1"/>
  <c r="AC65" i="1"/>
  <c r="AK62" i="1"/>
  <c r="AL62" i="1" s="1"/>
  <c r="AC57" i="1"/>
  <c r="AK57" i="1"/>
  <c r="AK64" i="1"/>
  <c r="AL64" i="1" s="1"/>
  <c r="V63" i="1"/>
  <c r="AR58" i="1"/>
  <c r="AF12" i="8" s="1"/>
  <c r="AR12" i="8" s="1"/>
  <c r="AY58" i="1"/>
  <c r="BA58" i="1" s="1"/>
  <c r="AL12" i="8" s="1"/>
  <c r="Z67" i="1"/>
  <c r="AB56" i="1"/>
  <c r="AC56" i="1" s="1"/>
  <c r="T56" i="1"/>
  <c r="M64" i="1"/>
  <c r="M67" i="1" s="1"/>
  <c r="U54" i="1"/>
  <c r="V54" i="1" s="1"/>
  <c r="T55" i="1"/>
  <c r="AD50" i="1"/>
  <c r="AE50" i="1" s="1"/>
  <c r="AD48" i="1"/>
  <c r="AE48" i="1" s="1"/>
  <c r="AM44" i="1"/>
  <c r="AN44" i="1" s="1"/>
  <c r="AD44" i="1"/>
  <c r="AD52" i="1"/>
  <c r="AE52" i="1" s="1"/>
  <c r="L48" i="1"/>
  <c r="L31" i="1"/>
  <c r="AC53" i="1"/>
  <c r="AC51" i="1"/>
  <c r="U53" i="1"/>
  <c r="V46" i="1"/>
  <c r="L52" i="1"/>
  <c r="M52" i="1" s="1"/>
  <c r="AK53" i="1"/>
  <c r="AL53" i="1" s="1"/>
  <c r="AB54" i="1"/>
  <c r="AB55" i="1" s="1"/>
  <c r="S21" i="8" s="1"/>
  <c r="S22" i="8" s="1"/>
  <c r="AK48" i="1"/>
  <c r="AK46" i="1"/>
  <c r="AL46" i="1" s="1"/>
  <c r="AD45" i="1"/>
  <c r="AE45" i="1" s="1"/>
  <c r="AR45" i="1"/>
  <c r="AE11" i="8" s="1"/>
  <c r="AY45" i="1"/>
  <c r="BA45" i="1" s="1"/>
  <c r="AK11" i="8" s="1"/>
  <c r="AR51" i="1"/>
  <c r="AE17" i="8" s="1"/>
  <c r="AQ17" i="8" s="1"/>
  <c r="AY51" i="1"/>
  <c r="BA51" i="1" s="1"/>
  <c r="AK17" i="8" s="1"/>
  <c r="AR49" i="1"/>
  <c r="AE15" i="8" s="1"/>
  <c r="AY49" i="1"/>
  <c r="BA49" i="1" s="1"/>
  <c r="M53" i="1"/>
  <c r="AP54" i="1"/>
  <c r="AI54" i="1"/>
  <c r="AR47" i="1"/>
  <c r="AE13" i="8" s="1"/>
  <c r="AQ13" i="8" s="1"/>
  <c r="AY47" i="1"/>
  <c r="BA47" i="1" s="1"/>
  <c r="AK13" i="8" s="1"/>
  <c r="AY48" i="1"/>
  <c r="BA48" i="1" s="1"/>
  <c r="AK14" i="8" s="1"/>
  <c r="AR48" i="1"/>
  <c r="AE14" i="8" s="1"/>
  <c r="AQ14" i="8" s="1"/>
  <c r="AY46" i="1"/>
  <c r="BA46" i="1" s="1"/>
  <c r="AK12" i="8" s="1"/>
  <c r="AR46" i="1"/>
  <c r="AE12" i="8" s="1"/>
  <c r="AD46" i="1"/>
  <c r="AD47" i="1"/>
  <c r="AE47" i="1"/>
  <c r="AK49" i="1"/>
  <c r="AL49" i="1" s="1"/>
  <c r="AK50" i="1"/>
  <c r="AT44" i="1"/>
  <c r="BH44" i="1"/>
  <c r="Z55" i="1"/>
  <c r="AK47" i="1"/>
  <c r="AL47" i="1"/>
  <c r="AK52" i="1"/>
  <c r="U50" i="1"/>
  <c r="AR53" i="1"/>
  <c r="AE19" i="8" s="1"/>
  <c r="AY53" i="1"/>
  <c r="BA53" i="1" s="1"/>
  <c r="AK19" i="8" s="1"/>
  <c r="AK45" i="1"/>
  <c r="AL45" i="1" s="1"/>
  <c r="AK51" i="1"/>
  <c r="AL51" i="1" s="1"/>
  <c r="K55" i="1"/>
  <c r="L44" i="1"/>
  <c r="M44" i="1" s="1"/>
  <c r="AY50" i="1"/>
  <c r="BA50" i="1" s="1"/>
  <c r="AK16" i="8" s="1"/>
  <c r="AR50" i="1"/>
  <c r="AE16" i="8" s="1"/>
  <c r="AQ16" i="8" s="1"/>
  <c r="BC44" i="1"/>
  <c r="AY52" i="1"/>
  <c r="BA52" i="1" s="1"/>
  <c r="AK18" i="8" s="1"/>
  <c r="AR52" i="1"/>
  <c r="AE18" i="8" s="1"/>
  <c r="AQ18" i="8" s="1"/>
  <c r="U51" i="1"/>
  <c r="V51" i="1" s="1"/>
  <c r="AC49" i="1"/>
  <c r="U33" i="1"/>
  <c r="V33" i="1" s="1"/>
  <c r="U35" i="1"/>
  <c r="V35" i="1" s="1"/>
  <c r="L33" i="1"/>
  <c r="M33" i="1" s="1"/>
  <c r="M30" i="1"/>
  <c r="M31" i="1" s="1"/>
  <c r="AB38" i="1"/>
  <c r="AC38" i="1" s="1"/>
  <c r="AD42" i="1"/>
  <c r="AC41" i="1"/>
  <c r="AK41" i="1"/>
  <c r="AI32" i="1"/>
  <c r="X10" i="8" s="1"/>
  <c r="AP32" i="1"/>
  <c r="T34" i="1"/>
  <c r="AI34" i="1"/>
  <c r="X12" i="8" s="1"/>
  <c r="AP34" i="1"/>
  <c r="T37" i="1"/>
  <c r="AP37" i="1"/>
  <c r="AI37" i="1"/>
  <c r="X15" i="8" s="1"/>
  <c r="T36" i="1"/>
  <c r="M39" i="1"/>
  <c r="T38" i="1"/>
  <c r="AB32" i="1"/>
  <c r="AC32" i="1" s="1"/>
  <c r="Z43" i="1"/>
  <c r="AB34" i="1"/>
  <c r="AC34" i="1" s="1"/>
  <c r="AP33" i="1"/>
  <c r="AI33" i="1"/>
  <c r="X11" i="8" s="1"/>
  <c r="AI36" i="1"/>
  <c r="X14" i="8" s="1"/>
  <c r="AP36" i="1"/>
  <c r="AP39" i="1"/>
  <c r="AI39" i="1"/>
  <c r="X17" i="8" s="1"/>
  <c r="L38" i="1"/>
  <c r="AD40" i="1"/>
  <c r="AE40" i="1" s="1"/>
  <c r="AB33" i="1"/>
  <c r="AC33" i="1"/>
  <c r="AR40" i="1"/>
  <c r="AD18" i="8" s="1"/>
  <c r="AP18" i="8" s="1"/>
  <c r="AY40" i="1"/>
  <c r="BA40" i="1" s="1"/>
  <c r="AJ18" i="8" s="1"/>
  <c r="AB36" i="1"/>
  <c r="AC36" i="1" s="1"/>
  <c r="L36" i="1"/>
  <c r="AK42" i="1"/>
  <c r="AI38" i="1"/>
  <c r="X16" i="8" s="1"/>
  <c r="AP38" i="1"/>
  <c r="AR41" i="1"/>
  <c r="AD19" i="8" s="1"/>
  <c r="AY41" i="1"/>
  <c r="BA41" i="1" s="1"/>
  <c r="AJ19" i="8" s="1"/>
  <c r="AP19" i="8" s="1"/>
  <c r="AB37" i="1"/>
  <c r="AC37" i="1" s="1"/>
  <c r="U39" i="1"/>
  <c r="V39" i="1" s="1"/>
  <c r="M37" i="1"/>
  <c r="AB39" i="1"/>
  <c r="AC39" i="1" s="1"/>
  <c r="L41" i="1"/>
  <c r="AK40" i="1"/>
  <c r="AL40" i="1" s="1"/>
  <c r="AR42" i="1"/>
  <c r="AY42" i="1"/>
  <c r="BA42" i="1" s="1"/>
  <c r="AP35" i="1"/>
  <c r="AI35" i="1"/>
  <c r="X13" i="8" s="1"/>
  <c r="S43" i="1"/>
  <c r="L21" i="8" s="1"/>
  <c r="L22" i="8" s="1"/>
  <c r="L43" i="8" s="1"/>
  <c r="L32" i="1"/>
  <c r="K43" i="1"/>
  <c r="AB35" i="1"/>
  <c r="AC35" i="1" s="1"/>
  <c r="L35" i="1"/>
  <c r="T32" i="1"/>
  <c r="AD27" i="1"/>
  <c r="AD30" i="1"/>
  <c r="AE30" i="1" s="1"/>
  <c r="AD29" i="1"/>
  <c r="AE29" i="1" s="1"/>
  <c r="AY24" i="1"/>
  <c r="BA24" i="1" s="1"/>
  <c r="AI14" i="8" s="1"/>
  <c r="AR24" i="1"/>
  <c r="AC14" i="8" s="1"/>
  <c r="AO14" i="8" s="1"/>
  <c r="V28" i="1"/>
  <c r="AD22" i="1"/>
  <c r="AE22" i="1" s="1"/>
  <c r="AD26" i="1"/>
  <c r="AE26" i="1" s="1"/>
  <c r="AK23" i="1"/>
  <c r="AL23" i="1" s="1"/>
  <c r="AK28" i="1"/>
  <c r="AL28" i="1" s="1"/>
  <c r="AK30" i="1"/>
  <c r="AK24" i="1"/>
  <c r="AL24" i="1" s="1"/>
  <c r="U20" i="1"/>
  <c r="T31" i="1"/>
  <c r="AC23" i="1"/>
  <c r="AR29" i="1"/>
  <c r="AC19" i="8" s="1"/>
  <c r="AO19" i="8" s="1"/>
  <c r="AY29" i="1"/>
  <c r="BA29" i="1" s="1"/>
  <c r="AI19" i="8" s="1"/>
  <c r="AD24" i="1"/>
  <c r="AE24" i="1" s="1"/>
  <c r="AR25" i="1"/>
  <c r="AC15" i="8" s="1"/>
  <c r="AY25" i="1"/>
  <c r="BA25" i="1" s="1"/>
  <c r="AI15" i="8" s="1"/>
  <c r="AO15" i="8" s="1"/>
  <c r="AD21" i="1"/>
  <c r="AK25" i="1"/>
  <c r="AL25" i="1" s="1"/>
  <c r="AY28" i="1"/>
  <c r="BA28" i="1" s="1"/>
  <c r="AI18" i="8" s="1"/>
  <c r="AR28" i="1"/>
  <c r="AC18" i="8" s="1"/>
  <c r="AO18" i="8" s="1"/>
  <c r="AB31" i="1"/>
  <c r="Q21" i="8" s="1"/>
  <c r="AR27" i="1"/>
  <c r="AC17" i="8" s="1"/>
  <c r="AY27" i="1"/>
  <c r="BA27" i="1" s="1"/>
  <c r="AI17" i="8" s="1"/>
  <c r="AK26" i="1"/>
  <c r="AL26" i="1" s="1"/>
  <c r="AY30" i="1"/>
  <c r="BA30" i="1" s="1"/>
  <c r="AR30" i="1"/>
  <c r="AK22" i="1"/>
  <c r="AL22" i="1" s="1"/>
  <c r="AM20" i="1"/>
  <c r="AN20" i="1" s="1"/>
  <c r="AT20" i="1"/>
  <c r="AK27" i="1"/>
  <c r="AL27" i="1" s="1"/>
  <c r="AY26" i="1"/>
  <c r="BA26" i="1" s="1"/>
  <c r="AI16" i="8" s="1"/>
  <c r="AR26" i="1"/>
  <c r="AC16" i="8" s="1"/>
  <c r="AO16" i="8" s="1"/>
  <c r="AD25" i="1"/>
  <c r="AY22" i="1"/>
  <c r="BA22" i="1" s="1"/>
  <c r="AI12" i="8" s="1"/>
  <c r="AI20" i="8" s="1"/>
  <c r="AR22" i="1"/>
  <c r="AC12" i="8" s="1"/>
  <c r="AO12" i="8" s="1"/>
  <c r="AR21" i="1"/>
  <c r="AC11" i="8" s="1"/>
  <c r="AY21" i="1"/>
  <c r="BA21" i="1" s="1"/>
  <c r="AI11" i="8" s="1"/>
  <c r="AD20" i="1"/>
  <c r="BC20" i="1"/>
  <c r="AC28" i="1"/>
  <c r="AK29" i="1"/>
  <c r="AL29" i="1" s="1"/>
  <c r="U29" i="1"/>
  <c r="V29" i="1" s="1"/>
  <c r="AR23" i="1"/>
  <c r="AC13" i="8" s="1"/>
  <c r="AO13" i="8" s="1"/>
  <c r="AY23" i="1"/>
  <c r="BA23" i="1" s="1"/>
  <c r="AI13" i="8" s="1"/>
  <c r="J13" i="6"/>
  <c r="G12" i="6"/>
  <c r="J32" i="6"/>
  <c r="J27" i="6"/>
  <c r="G27" i="6"/>
  <c r="J18" i="6"/>
  <c r="J12" i="6"/>
  <c r="O9" i="2"/>
  <c r="S9" i="2"/>
  <c r="V8" i="2"/>
  <c r="K8" i="2"/>
  <c r="R8" i="2" s="1"/>
  <c r="S8" i="2" s="1"/>
  <c r="F10" i="1"/>
  <c r="G10" i="1"/>
  <c r="P10" i="1" s="1"/>
  <c r="Y10" i="1" s="1"/>
  <c r="AH10" i="1" s="1"/>
  <c r="AQ10" i="1" s="1"/>
  <c r="AZ10" i="1" s="1"/>
  <c r="R10" i="1"/>
  <c r="AA10" i="1" s="1"/>
  <c r="AJ10" i="1" s="1"/>
  <c r="AS10" i="1" s="1"/>
  <c r="BB10" i="1" s="1"/>
  <c r="F11" i="1"/>
  <c r="O11" i="1" s="1"/>
  <c r="X11" i="1" s="1"/>
  <c r="AG11" i="1" s="1"/>
  <c r="AP11" i="1" s="1"/>
  <c r="AY11" i="1" s="1"/>
  <c r="G11" i="1"/>
  <c r="P11" i="1" s="1"/>
  <c r="Y11" i="1" s="1"/>
  <c r="AH11" i="1" s="1"/>
  <c r="AQ11" i="1" s="1"/>
  <c r="AZ11" i="1" s="1"/>
  <c r="R11" i="1"/>
  <c r="AA11" i="1" s="1"/>
  <c r="F12" i="1"/>
  <c r="G12" i="1"/>
  <c r="P12" i="1" s="1"/>
  <c r="Y12" i="1" s="1"/>
  <c r="AH12" i="1" s="1"/>
  <c r="AQ12" i="1" s="1"/>
  <c r="AZ12" i="1" s="1"/>
  <c r="R12" i="1"/>
  <c r="AA12" i="1" s="1"/>
  <c r="AJ12" i="1" s="1"/>
  <c r="AS12" i="1" s="1"/>
  <c r="BB12" i="1" s="1"/>
  <c r="F13" i="1"/>
  <c r="O13" i="1" s="1"/>
  <c r="X13" i="1" s="1"/>
  <c r="AG13" i="1" s="1"/>
  <c r="AP13" i="1" s="1"/>
  <c r="AY13" i="1" s="1"/>
  <c r="G13" i="1"/>
  <c r="P13" i="1" s="1"/>
  <c r="Y13" i="1" s="1"/>
  <c r="AH13" i="1" s="1"/>
  <c r="AQ13" i="1" s="1"/>
  <c r="AZ13" i="1" s="1"/>
  <c r="R13" i="1"/>
  <c r="F14" i="1"/>
  <c r="O14" i="1" s="1"/>
  <c r="G14" i="1"/>
  <c r="P14" i="1" s="1"/>
  <c r="Y14" i="1" s="1"/>
  <c r="AH14" i="1" s="1"/>
  <c r="AQ14" i="1" s="1"/>
  <c r="AZ14" i="1" s="1"/>
  <c r="R14" i="1"/>
  <c r="AA14" i="1" s="1"/>
  <c r="AJ14" i="1" s="1"/>
  <c r="AS14" i="1" s="1"/>
  <c r="BB14" i="1" s="1"/>
  <c r="F15" i="1"/>
  <c r="O15" i="1" s="1"/>
  <c r="X15" i="1" s="1"/>
  <c r="AG15" i="1" s="1"/>
  <c r="AP15" i="1" s="1"/>
  <c r="AY15" i="1" s="1"/>
  <c r="G15" i="1"/>
  <c r="P15" i="1" s="1"/>
  <c r="Y15" i="1" s="1"/>
  <c r="AH15" i="1" s="1"/>
  <c r="AQ15" i="1" s="1"/>
  <c r="AZ15" i="1" s="1"/>
  <c r="R15" i="1"/>
  <c r="AA15" i="1" s="1"/>
  <c r="AJ15" i="1" s="1"/>
  <c r="AS15" i="1" s="1"/>
  <c r="BB15" i="1" s="1"/>
  <c r="F16" i="1"/>
  <c r="O16" i="1" s="1"/>
  <c r="G16" i="1"/>
  <c r="P16" i="1" s="1"/>
  <c r="Y16" i="1" s="1"/>
  <c r="AH16" i="1" s="1"/>
  <c r="AQ16" i="1" s="1"/>
  <c r="AZ16" i="1" s="1"/>
  <c r="R16" i="1"/>
  <c r="AA16" i="1" s="1"/>
  <c r="AJ16" i="1" s="1"/>
  <c r="AS16" i="1" s="1"/>
  <c r="BB16" i="1" s="1"/>
  <c r="F17" i="1"/>
  <c r="O17" i="1" s="1"/>
  <c r="X17" i="1" s="1"/>
  <c r="AG17" i="1" s="1"/>
  <c r="AP17" i="1" s="1"/>
  <c r="AY17" i="1" s="1"/>
  <c r="G17" i="1"/>
  <c r="R17" i="1"/>
  <c r="AA17" i="1" s="1"/>
  <c r="AJ17" i="1" s="1"/>
  <c r="AS17" i="1" s="1"/>
  <c r="BB17" i="1" s="1"/>
  <c r="F18" i="1"/>
  <c r="O18" i="1" s="1"/>
  <c r="G18" i="1"/>
  <c r="P18" i="1" s="1"/>
  <c r="Y18" i="1" s="1"/>
  <c r="AH18" i="1" s="1"/>
  <c r="AQ18" i="1" s="1"/>
  <c r="AZ18" i="1" s="1"/>
  <c r="R18" i="1"/>
  <c r="AA18" i="1" s="1"/>
  <c r="AJ18" i="1" s="1"/>
  <c r="AS18" i="1" s="1"/>
  <c r="BB18" i="1" s="1"/>
  <c r="R9" i="1"/>
  <c r="AA9" i="1" s="1"/>
  <c r="AJ9" i="1" s="1"/>
  <c r="AS9" i="1" s="1"/>
  <c r="BB9" i="1" s="1"/>
  <c r="G9" i="1"/>
  <c r="P9" i="1" s="1"/>
  <c r="Y9" i="1" s="1"/>
  <c r="AH9" i="1" s="1"/>
  <c r="AQ9" i="1" s="1"/>
  <c r="AZ9" i="1" s="1"/>
  <c r="O9" i="1"/>
  <c r="X9" i="1" s="1"/>
  <c r="R8" i="1"/>
  <c r="AA8" i="1" s="1"/>
  <c r="AJ8" i="1" s="1"/>
  <c r="AS8" i="1" s="1"/>
  <c r="BB8" i="1" s="1"/>
  <c r="AP15" i="8" l="1"/>
  <c r="AK20" i="8"/>
  <c r="L44" i="8"/>
  <c r="L45" i="8" s="1"/>
  <c r="L46" i="8"/>
  <c r="AQ11" i="8"/>
  <c r="Q44" i="8"/>
  <c r="Q45" i="8" s="1"/>
  <c r="Q46" i="8"/>
  <c r="AC20" i="8"/>
  <c r="AR14" i="8"/>
  <c r="AG15" i="8"/>
  <c r="AR11" i="8"/>
  <c r="AI31" i="1"/>
  <c r="BH49" i="1"/>
  <c r="AK15" i="8"/>
  <c r="AV59" i="1"/>
  <c r="BK59" i="1" s="1"/>
  <c r="AE20" i="8"/>
  <c r="AQ15" i="8"/>
  <c r="AQ20" i="8" s="1"/>
  <c r="AR19" i="8"/>
  <c r="S43" i="8"/>
  <c r="K44" i="8"/>
  <c r="K45" i="8" s="1"/>
  <c r="K46" i="8" s="1"/>
  <c r="X20" i="8"/>
  <c r="BH63" i="1"/>
  <c r="AL17" i="8"/>
  <c r="AR17" i="8" s="1"/>
  <c r="AO11" i="8"/>
  <c r="AO20" i="8" s="1"/>
  <c r="W20" i="8"/>
  <c r="AK21" i="1"/>
  <c r="AK31" i="1" s="1"/>
  <c r="W21" i="8" s="1"/>
  <c r="M44" i="8"/>
  <c r="M45" i="8" s="1"/>
  <c r="M46" i="8" s="1"/>
  <c r="Z22" i="8"/>
  <c r="Z43" i="8" s="1"/>
  <c r="U24" i="8"/>
  <c r="U27" i="8" s="1"/>
  <c r="F60" i="7"/>
  <c r="K60" i="7" s="1"/>
  <c r="K58" i="7"/>
  <c r="BH65" i="1"/>
  <c r="BH40" i="1"/>
  <c r="F33" i="8"/>
  <c r="AF103" i="2"/>
  <c r="AE87" i="2"/>
  <c r="AF78" i="2"/>
  <c r="AF80" i="2" s="1"/>
  <c r="AF87" i="2" s="1"/>
  <c r="G34" i="5"/>
  <c r="X10" i="5"/>
  <c r="Y10" i="5" s="1"/>
  <c r="W12" i="5"/>
  <c r="AF55" i="2"/>
  <c r="AF39" i="2"/>
  <c r="AF71" i="2"/>
  <c r="AC9" i="2"/>
  <c r="AD9" i="2" s="1"/>
  <c r="AE9" i="2" s="1"/>
  <c r="AF9" i="2" s="1"/>
  <c r="Y13" i="3"/>
  <c r="Y38" i="3" s="1"/>
  <c r="X38" i="3"/>
  <c r="W38" i="3"/>
  <c r="X8" i="4"/>
  <c r="Y8" i="4"/>
  <c r="W13" i="4"/>
  <c r="U55" i="1"/>
  <c r="BH48" i="1"/>
  <c r="BH24" i="1"/>
  <c r="BH28" i="1"/>
  <c r="BH45" i="1"/>
  <c r="AM66" i="1"/>
  <c r="AD56" i="1"/>
  <c r="AE56" i="1" s="1"/>
  <c r="AC67" i="1"/>
  <c r="AM60" i="1"/>
  <c r="AN60" i="1" s="1"/>
  <c r="BC58" i="1"/>
  <c r="BD58" i="1" s="1"/>
  <c r="AT61" i="1"/>
  <c r="AU61" i="1" s="1"/>
  <c r="AT58" i="1"/>
  <c r="AD65" i="1"/>
  <c r="AE65" i="1" s="1"/>
  <c r="BC64" i="1"/>
  <c r="BD64" i="1" s="1"/>
  <c r="AI67" i="1"/>
  <c r="AK56" i="1"/>
  <c r="AK67" i="1" s="1"/>
  <c r="Z21" i="8" s="1"/>
  <c r="BC57" i="1"/>
  <c r="BD57" i="1" s="1"/>
  <c r="AT64" i="1"/>
  <c r="AU64" i="1" s="1"/>
  <c r="AY56" i="1"/>
  <c r="BA56" i="1" s="1"/>
  <c r="AL10" i="8" s="1"/>
  <c r="AL20" i="8" s="1"/>
  <c r="AR56" i="1"/>
  <c r="AF10" i="8" s="1"/>
  <c r="AF20" i="8" s="1"/>
  <c r="AM62" i="1"/>
  <c r="AN62" i="1" s="1"/>
  <c r="U56" i="1"/>
  <c r="T67" i="1"/>
  <c r="AL57" i="1"/>
  <c r="AT57" i="1"/>
  <c r="BH57" i="1"/>
  <c r="AE60" i="1"/>
  <c r="V58" i="1"/>
  <c r="AT62" i="1"/>
  <c r="AU62" i="1" s="1"/>
  <c r="AM65" i="1"/>
  <c r="AN65" i="1" s="1"/>
  <c r="AM63" i="1"/>
  <c r="AN63" i="1" s="1"/>
  <c r="BH61" i="1"/>
  <c r="AM58" i="1"/>
  <c r="AN58" i="1" s="1"/>
  <c r="Q18" i="1"/>
  <c r="AD57" i="1"/>
  <c r="AE57" i="1" s="1"/>
  <c r="BC66" i="1"/>
  <c r="BD66" i="1" s="1"/>
  <c r="BC65" i="1"/>
  <c r="BD65" i="1" s="1"/>
  <c r="BC60" i="1"/>
  <c r="AE62" i="1"/>
  <c r="AM64" i="1"/>
  <c r="AN64" i="1" s="1"/>
  <c r="AL61" i="1"/>
  <c r="AB67" i="1"/>
  <c r="T21" i="8" s="1"/>
  <c r="BH64" i="1"/>
  <c r="BH62" i="1"/>
  <c r="BC63" i="1"/>
  <c r="BD63" i="1" s="1"/>
  <c r="AT66" i="1"/>
  <c r="AU66" i="1" s="1"/>
  <c r="AT65" i="1"/>
  <c r="BH58" i="1"/>
  <c r="AT60" i="1"/>
  <c r="AU60" i="1" s="1"/>
  <c r="V50" i="1"/>
  <c r="BC62" i="1"/>
  <c r="BD62" i="1" s="1"/>
  <c r="AT63" i="1"/>
  <c r="BC61" i="1"/>
  <c r="BH66" i="1"/>
  <c r="BH60" i="1"/>
  <c r="BC47" i="1"/>
  <c r="BD47" i="1" s="1"/>
  <c r="AM46" i="1"/>
  <c r="AN46" i="1"/>
  <c r="AM53" i="1"/>
  <c r="AN53" i="1" s="1"/>
  <c r="BD44" i="1"/>
  <c r="AL50" i="1"/>
  <c r="AE46" i="1"/>
  <c r="AT47" i="1"/>
  <c r="AU47" i="1" s="1"/>
  <c r="BH47" i="1"/>
  <c r="BC51" i="1"/>
  <c r="BD51" i="1" s="1"/>
  <c r="V53" i="1"/>
  <c r="AM51" i="1"/>
  <c r="AN51" i="1" s="1"/>
  <c r="AT46" i="1"/>
  <c r="BH46" i="1"/>
  <c r="AY54" i="1"/>
  <c r="BA54" i="1" s="1"/>
  <c r="AR54" i="1"/>
  <c r="BC45" i="1"/>
  <c r="BD45" i="1" s="1"/>
  <c r="AD51" i="1"/>
  <c r="AE51" i="1" s="1"/>
  <c r="AK54" i="1"/>
  <c r="AT50" i="1"/>
  <c r="BI44" i="1"/>
  <c r="BC46" i="1"/>
  <c r="BD46" i="1" s="1"/>
  <c r="AT45" i="1"/>
  <c r="AL48" i="1"/>
  <c r="AM47" i="1"/>
  <c r="AN47" i="1" s="1"/>
  <c r="AD49" i="1"/>
  <c r="AE49" i="1" s="1"/>
  <c r="AT52" i="1"/>
  <c r="BC50" i="1"/>
  <c r="BD50" i="1" s="1"/>
  <c r="AM45" i="1"/>
  <c r="AN45" i="1" s="1"/>
  <c r="BH52" i="1"/>
  <c r="BC49" i="1"/>
  <c r="BD49" i="1" s="1"/>
  <c r="AD53" i="1"/>
  <c r="AE53" i="1" s="1"/>
  <c r="BC52" i="1"/>
  <c r="BD52" i="1" s="1"/>
  <c r="AU44" i="1"/>
  <c r="AT48" i="1"/>
  <c r="AT49" i="1"/>
  <c r="BI49" i="1" s="1"/>
  <c r="AC54" i="1"/>
  <c r="AE44" i="1"/>
  <c r="AI55" i="1"/>
  <c r="AT53" i="1"/>
  <c r="AU53" i="1" s="1"/>
  <c r="BH53" i="1"/>
  <c r="AM49" i="1"/>
  <c r="AN49" i="1" s="1"/>
  <c r="AT51" i="1"/>
  <c r="AU51" i="1" s="1"/>
  <c r="BH51" i="1"/>
  <c r="L55" i="1"/>
  <c r="BC53" i="1"/>
  <c r="BD53" i="1" s="1"/>
  <c r="AL52" i="1"/>
  <c r="BC48" i="1"/>
  <c r="BD48" i="1" s="1"/>
  <c r="M48" i="1"/>
  <c r="BH50" i="1"/>
  <c r="AD37" i="1"/>
  <c r="AE37" i="1" s="1"/>
  <c r="AM40" i="1"/>
  <c r="AN40" i="1" s="1"/>
  <c r="AD34" i="1"/>
  <c r="AE34" i="1" s="1"/>
  <c r="AR37" i="1"/>
  <c r="AD15" i="8" s="1"/>
  <c r="AY37" i="1"/>
  <c r="BA37" i="1" s="1"/>
  <c r="AJ15" i="8" s="1"/>
  <c r="AD38" i="1"/>
  <c r="AE38" i="1" s="1"/>
  <c r="AT41" i="1"/>
  <c r="AD36" i="1"/>
  <c r="AE36" i="1" s="1"/>
  <c r="AB43" i="1"/>
  <c r="R21" i="8" s="1"/>
  <c r="U37" i="1"/>
  <c r="V37" i="1" s="1"/>
  <c r="AR38" i="1"/>
  <c r="AD16" i="8" s="1"/>
  <c r="AP16" i="8" s="1"/>
  <c r="AY38" i="1"/>
  <c r="BA38" i="1" s="1"/>
  <c r="AJ16" i="8" s="1"/>
  <c r="M38" i="1"/>
  <c r="AY33" i="1"/>
  <c r="BA33" i="1" s="1"/>
  <c r="AJ11" i="8" s="1"/>
  <c r="AR33" i="1"/>
  <c r="AD11" i="8" s="1"/>
  <c r="AP11" i="8" s="1"/>
  <c r="U38" i="1"/>
  <c r="V38" i="1" s="1"/>
  <c r="AR34" i="1"/>
  <c r="AD12" i="8" s="1"/>
  <c r="AY34" i="1"/>
  <c r="BA34" i="1" s="1"/>
  <c r="AJ12" i="8" s="1"/>
  <c r="AL41" i="1"/>
  <c r="BA11" i="1"/>
  <c r="AH13" i="8" s="1"/>
  <c r="M35" i="1"/>
  <c r="BC41" i="1"/>
  <c r="BD41" i="1" s="1"/>
  <c r="AK36" i="1"/>
  <c r="AL36" i="1" s="1"/>
  <c r="Q16" i="1"/>
  <c r="J18" i="8" s="1"/>
  <c r="O18" i="8" s="1"/>
  <c r="AK33" i="1"/>
  <c r="AD35" i="1"/>
  <c r="AE35" i="1" s="1"/>
  <c r="AK35" i="1"/>
  <c r="AK38" i="1"/>
  <c r="BC40" i="1"/>
  <c r="BD40" i="1" s="1"/>
  <c r="AK34" i="1"/>
  <c r="AD41" i="1"/>
  <c r="Q14" i="1"/>
  <c r="J16" i="8" s="1"/>
  <c r="O16" i="8" s="1"/>
  <c r="L43" i="1"/>
  <c r="AR36" i="1"/>
  <c r="AD14" i="8" s="1"/>
  <c r="AP14" i="8" s="1"/>
  <c r="AY36" i="1"/>
  <c r="BA36" i="1" s="1"/>
  <c r="AJ14" i="8" s="1"/>
  <c r="AK37" i="1"/>
  <c r="AL37" i="1" s="1"/>
  <c r="M32" i="1"/>
  <c r="AD39" i="1"/>
  <c r="AC43" i="1"/>
  <c r="AD32" i="1"/>
  <c r="BH41" i="1"/>
  <c r="T43" i="1"/>
  <c r="U32" i="1"/>
  <c r="AY35" i="1"/>
  <c r="BA35" i="1" s="1"/>
  <c r="AJ13" i="8" s="1"/>
  <c r="AR35" i="1"/>
  <c r="AD13" i="8" s="1"/>
  <c r="AP13" i="8" s="1"/>
  <c r="M41" i="1"/>
  <c r="AL42" i="1"/>
  <c r="AT40" i="1"/>
  <c r="AK39" i="1"/>
  <c r="AL39" i="1" s="1"/>
  <c r="U34" i="1"/>
  <c r="AE42" i="1"/>
  <c r="BC42" i="1"/>
  <c r="BD42" i="1" s="1"/>
  <c r="AD33" i="1"/>
  <c r="AE33" i="1" s="1"/>
  <c r="AY39" i="1"/>
  <c r="BA39" i="1" s="1"/>
  <c r="AJ17" i="8" s="1"/>
  <c r="AR39" i="1"/>
  <c r="AD17" i="8" s="1"/>
  <c r="AP17" i="8" s="1"/>
  <c r="U36" i="1"/>
  <c r="V36" i="1" s="1"/>
  <c r="AR32" i="1"/>
  <c r="AD10" i="8" s="1"/>
  <c r="AY32" i="1"/>
  <c r="BA32" i="1" s="1"/>
  <c r="AJ10" i="8" s="1"/>
  <c r="AJ20" i="8" s="1"/>
  <c r="AT42" i="1"/>
  <c r="AU42" i="1" s="1"/>
  <c r="BH42" i="1"/>
  <c r="M36" i="1"/>
  <c r="AK32" i="1"/>
  <c r="AL32" i="1" s="1"/>
  <c r="AI43" i="1"/>
  <c r="AM23" i="1"/>
  <c r="AN23" i="1" s="1"/>
  <c r="AM28" i="1"/>
  <c r="AN28" i="1" s="1"/>
  <c r="AM26" i="1"/>
  <c r="AT22" i="1"/>
  <c r="AU22" i="1" s="1"/>
  <c r="BC21" i="1"/>
  <c r="BD21" i="1" s="1"/>
  <c r="AT26" i="1"/>
  <c r="AM22" i="1"/>
  <c r="AN22" i="1" s="1"/>
  <c r="AT27" i="1"/>
  <c r="AU27" i="1" s="1"/>
  <c r="BH27" i="1"/>
  <c r="AT29" i="1"/>
  <c r="AU29" i="1" s="1"/>
  <c r="AM24" i="1"/>
  <c r="AN24" i="1" s="1"/>
  <c r="AI15" i="1"/>
  <c r="V17" i="8" s="1"/>
  <c r="AA17" i="8" s="1"/>
  <c r="AT21" i="1"/>
  <c r="AU21" i="1" s="1"/>
  <c r="BC26" i="1"/>
  <c r="BD26" i="1" s="1"/>
  <c r="AT30" i="1"/>
  <c r="AU30" i="1" s="1"/>
  <c r="AD23" i="1"/>
  <c r="AE23" i="1" s="1"/>
  <c r="BH21" i="1"/>
  <c r="BC30" i="1"/>
  <c r="BD30" i="1" s="1"/>
  <c r="BA13" i="1"/>
  <c r="AH15" i="8" s="1"/>
  <c r="AM15" i="8" s="1"/>
  <c r="BC23" i="1"/>
  <c r="BD23" i="1" s="1"/>
  <c r="BD20" i="1"/>
  <c r="BC22" i="1"/>
  <c r="BC28" i="1"/>
  <c r="BD28" i="1" s="1"/>
  <c r="BC25" i="1"/>
  <c r="BD25" i="1" s="1"/>
  <c r="AL30" i="1"/>
  <c r="AT24" i="1"/>
  <c r="AM27" i="1"/>
  <c r="AN27" i="1" s="1"/>
  <c r="BA15" i="1"/>
  <c r="AH17" i="8" s="1"/>
  <c r="AT23" i="1"/>
  <c r="AU23" i="1" s="1"/>
  <c r="BH23" i="1"/>
  <c r="BA31" i="1"/>
  <c r="BH30" i="1"/>
  <c r="BH26" i="1"/>
  <c r="AM25" i="1"/>
  <c r="AN25" i="1" s="1"/>
  <c r="AT25" i="1"/>
  <c r="AU25" i="1" s="1"/>
  <c r="BC24" i="1"/>
  <c r="BD24" i="1" s="1"/>
  <c r="AM29" i="1"/>
  <c r="AN29" i="1" s="1"/>
  <c r="AC31" i="1"/>
  <c r="AR31" i="1"/>
  <c r="BH25" i="1"/>
  <c r="U31" i="1"/>
  <c r="BH29" i="1"/>
  <c r="AT28" i="1"/>
  <c r="H14" i="1"/>
  <c r="D16" i="8" s="1"/>
  <c r="H12" i="1"/>
  <c r="D14" i="8" s="1"/>
  <c r="BI20" i="1"/>
  <c r="AU20" i="1"/>
  <c r="BH22" i="1"/>
  <c r="V20" i="1"/>
  <c r="H10" i="1"/>
  <c r="D12" i="8" s="1"/>
  <c r="AD28" i="1"/>
  <c r="AE20" i="1"/>
  <c r="AE25" i="1"/>
  <c r="BC27" i="1"/>
  <c r="AE21" i="1"/>
  <c r="BC29" i="1"/>
  <c r="BD29" i="1" s="1"/>
  <c r="AE27" i="1"/>
  <c r="Q13" i="1"/>
  <c r="J15" i="8" s="1"/>
  <c r="O15" i="8" s="1"/>
  <c r="Q11" i="1"/>
  <c r="J13" i="8" s="1"/>
  <c r="O13" i="8" s="1"/>
  <c r="O10" i="1"/>
  <c r="Q10" i="1" s="1"/>
  <c r="J12" i="8" s="1"/>
  <c r="O12" i="8" s="1"/>
  <c r="H18" i="1"/>
  <c r="H16" i="1"/>
  <c r="D18" i="8" s="1"/>
  <c r="Q15" i="1"/>
  <c r="J17" i="8" s="1"/>
  <c r="O17" i="8" s="1"/>
  <c r="AR11" i="1"/>
  <c r="AB13" i="8" s="1"/>
  <c r="AG13" i="8" s="1"/>
  <c r="AI11" i="1"/>
  <c r="V13" i="8" s="1"/>
  <c r="AA13" i="8" s="1"/>
  <c r="AI13" i="1"/>
  <c r="V15" i="8" s="1"/>
  <c r="AA15" i="8" s="1"/>
  <c r="O12" i="1"/>
  <c r="X12" i="1" s="1"/>
  <c r="AG12" i="1" s="1"/>
  <c r="AI12" i="1" s="1"/>
  <c r="V14" i="8" s="1"/>
  <c r="AA14" i="8" s="1"/>
  <c r="Z11" i="1"/>
  <c r="P13" i="8" s="1"/>
  <c r="U13" i="8" s="1"/>
  <c r="J17" i="6"/>
  <c r="J22" i="6"/>
  <c r="AC8" i="2"/>
  <c r="AK15" i="1"/>
  <c r="AL15" i="1" s="1"/>
  <c r="AJ11" i="1"/>
  <c r="AS11" i="1" s="1"/>
  <c r="AA13" i="1"/>
  <c r="AJ13" i="1" s="1"/>
  <c r="S18" i="1"/>
  <c r="T18" i="1" s="1"/>
  <c r="X14" i="1"/>
  <c r="X16" i="1"/>
  <c r="AR13" i="1"/>
  <c r="AB15" i="8" s="1"/>
  <c r="Z13" i="1"/>
  <c r="P15" i="8" s="1"/>
  <c r="U15" i="8" s="1"/>
  <c r="X18" i="1"/>
  <c r="P17" i="1"/>
  <c r="Y17" i="1" s="1"/>
  <c r="AH17" i="1" s="1"/>
  <c r="AQ17" i="1" s="1"/>
  <c r="AZ17" i="1" s="1"/>
  <c r="BA17" i="1" s="1"/>
  <c r="AH19" i="8" s="1"/>
  <c r="AM19" i="8" s="1"/>
  <c r="H17" i="1"/>
  <c r="D19" i="8" s="1"/>
  <c r="AR15" i="1"/>
  <c r="AB17" i="8" s="1"/>
  <c r="AG17" i="8" s="1"/>
  <c r="Z15" i="1"/>
  <c r="P17" i="8" s="1"/>
  <c r="U17" i="8" s="1"/>
  <c r="H15" i="1"/>
  <c r="D17" i="8" s="1"/>
  <c r="H13" i="1"/>
  <c r="D15" i="8" s="1"/>
  <c r="H11" i="1"/>
  <c r="D13" i="8" s="1"/>
  <c r="AG9" i="1"/>
  <c r="Z9" i="1"/>
  <c r="P11" i="8" s="1"/>
  <c r="U11" i="8" s="1"/>
  <c r="Q9" i="1"/>
  <c r="J11" i="8" s="1"/>
  <c r="O11" i="8" s="1"/>
  <c r="H9" i="1"/>
  <c r="D11" i="8" s="1"/>
  <c r="S44" i="8" l="1"/>
  <c r="S45" i="8" s="1"/>
  <c r="S46" i="8" s="1"/>
  <c r="AD20" i="8"/>
  <c r="AP12" i="8"/>
  <c r="T22" i="8"/>
  <c r="T43" i="8" s="1"/>
  <c r="W22" i="8"/>
  <c r="W43" i="8" s="1"/>
  <c r="R22" i="8"/>
  <c r="R43" i="8" s="1"/>
  <c r="I11" i="8"/>
  <c r="I19" i="8"/>
  <c r="I15" i="8"/>
  <c r="AN15" i="8"/>
  <c r="AS15" i="8" s="1"/>
  <c r="I18" i="8"/>
  <c r="AN17" i="8"/>
  <c r="AS17" i="8" s="1"/>
  <c r="I17" i="8"/>
  <c r="I14" i="8"/>
  <c r="AR10" i="8"/>
  <c r="AR20" i="8" s="1"/>
  <c r="AP10" i="8"/>
  <c r="AL21" i="1"/>
  <c r="BJ21" i="1" s="1"/>
  <c r="I13" i="8"/>
  <c r="AN13" i="8"/>
  <c r="AS13" i="8" s="1"/>
  <c r="I16" i="8"/>
  <c r="AM17" i="8"/>
  <c r="Z44" i="8"/>
  <c r="Z45" i="8" s="1"/>
  <c r="Z46" i="8"/>
  <c r="X22" i="8"/>
  <c r="X43" i="8" s="1"/>
  <c r="AM13" i="8"/>
  <c r="BI61" i="1"/>
  <c r="AW59" i="1"/>
  <c r="BL59" i="1" s="1"/>
  <c r="I12" i="8"/>
  <c r="BI58" i="1"/>
  <c r="AC22" i="8"/>
  <c r="AC43" i="8" s="1"/>
  <c r="BI60" i="1"/>
  <c r="BH54" i="1"/>
  <c r="AU49" i="1"/>
  <c r="BD61" i="1"/>
  <c r="BJ61" i="1" s="1"/>
  <c r="BJ66" i="1"/>
  <c r="J34" i="6"/>
  <c r="G35" i="5"/>
  <c r="G36" i="5" s="1"/>
  <c r="X12" i="5"/>
  <c r="X33" i="5" s="1"/>
  <c r="Y8" i="5"/>
  <c r="Y12" i="5" s="1"/>
  <c r="Y33" i="5" s="1"/>
  <c r="AD8" i="2"/>
  <c r="AD10" i="2" s="1"/>
  <c r="AC10" i="2"/>
  <c r="AC23" i="2" s="1"/>
  <c r="Y39" i="3"/>
  <c r="X13" i="4"/>
  <c r="Y13" i="4" s="1"/>
  <c r="BI47" i="1"/>
  <c r="AE67" i="1"/>
  <c r="AU58" i="1"/>
  <c r="AV58" i="1" s="1"/>
  <c r="S14" i="1"/>
  <c r="T14" i="1" s="1"/>
  <c r="U14" i="1" s="1"/>
  <c r="V14" i="1" s="1"/>
  <c r="BI52" i="1"/>
  <c r="BI46" i="1"/>
  <c r="AL56" i="1"/>
  <c r="AL67" i="1" s="1"/>
  <c r="BI65" i="1"/>
  <c r="S16" i="1"/>
  <c r="T16" i="1" s="1"/>
  <c r="BI64" i="1"/>
  <c r="BI57" i="1"/>
  <c r="V55" i="1"/>
  <c r="BI63" i="1"/>
  <c r="AV60" i="1"/>
  <c r="AW60" i="1" s="1"/>
  <c r="AV61" i="1"/>
  <c r="AW61" i="1" s="1"/>
  <c r="BE64" i="1"/>
  <c r="BF64" i="1" s="1"/>
  <c r="BE63" i="1"/>
  <c r="BF63" i="1" s="1"/>
  <c r="AV64" i="1"/>
  <c r="BK64" i="1" s="1"/>
  <c r="BJ64" i="1"/>
  <c r="BE62" i="1"/>
  <c r="BF62" i="1" s="1"/>
  <c r="BE65" i="1"/>
  <c r="BF65" i="1" s="1"/>
  <c r="BE57" i="1"/>
  <c r="BF57" i="1" s="1"/>
  <c r="BE66" i="1"/>
  <c r="BF66" i="1" s="1"/>
  <c r="BA67" i="1"/>
  <c r="BC56" i="1"/>
  <c r="BC67" i="1" s="1"/>
  <c r="AL21" i="8" s="1"/>
  <c r="AL22" i="8" s="1"/>
  <c r="AL43" i="8" s="1"/>
  <c r="BC15" i="1"/>
  <c r="BD15" i="1" s="1"/>
  <c r="BE15" i="1" s="1"/>
  <c r="BF15" i="1" s="1"/>
  <c r="AU52" i="1"/>
  <c r="AV52" i="1" s="1"/>
  <c r="AW52" i="1" s="1"/>
  <c r="BI48" i="1"/>
  <c r="AR55" i="1"/>
  <c r="BI50" i="1"/>
  <c r="BH55" i="1"/>
  <c r="AU65" i="1"/>
  <c r="BH56" i="1"/>
  <c r="BH67" i="1" s="1"/>
  <c r="U67" i="1"/>
  <c r="BE58" i="1"/>
  <c r="BF58" i="1" s="1"/>
  <c r="AU63" i="1"/>
  <c r="BD60" i="1"/>
  <c r="AD67" i="1"/>
  <c r="BH35" i="1"/>
  <c r="BH37" i="1"/>
  <c r="AU48" i="1"/>
  <c r="BJ48" i="1" s="1"/>
  <c r="V56" i="1"/>
  <c r="AV66" i="1"/>
  <c r="AM61" i="1"/>
  <c r="BI66" i="1"/>
  <c r="J10" i="1"/>
  <c r="K10" i="1" s="1"/>
  <c r="L10" i="1" s="1"/>
  <c r="BI26" i="1"/>
  <c r="BH39" i="1"/>
  <c r="BI62" i="1"/>
  <c r="AN66" i="1"/>
  <c r="AV62" i="1"/>
  <c r="AU57" i="1"/>
  <c r="BI40" i="1"/>
  <c r="BJ62" i="1"/>
  <c r="AM57" i="1"/>
  <c r="AN57" i="1" s="1"/>
  <c r="AR67" i="1"/>
  <c r="AT56" i="1"/>
  <c r="AU56" i="1" s="1"/>
  <c r="AV53" i="1"/>
  <c r="BJ53" i="1"/>
  <c r="BE52" i="1"/>
  <c r="BF52" i="1" s="1"/>
  <c r="AV51" i="1"/>
  <c r="AW51" i="1" s="1"/>
  <c r="BJ51" i="1"/>
  <c r="BE47" i="1"/>
  <c r="BF47" i="1" s="1"/>
  <c r="BE48" i="1"/>
  <c r="BF48" i="1"/>
  <c r="BI45" i="1"/>
  <c r="BE49" i="1"/>
  <c r="BF49" i="1" s="1"/>
  <c r="BE50" i="1"/>
  <c r="BF50" i="1" s="1"/>
  <c r="AM48" i="1"/>
  <c r="AN48" i="1" s="1"/>
  <c r="BC54" i="1"/>
  <c r="BC55" i="1" s="1"/>
  <c r="AK21" i="8" s="1"/>
  <c r="AK22" i="8" s="1"/>
  <c r="AK43" i="8" s="1"/>
  <c r="AM50" i="1"/>
  <c r="AN50" i="1" s="1"/>
  <c r="BI51" i="1"/>
  <c r="BI27" i="1"/>
  <c r="BI41" i="1"/>
  <c r="AM52" i="1"/>
  <c r="AD54" i="1"/>
  <c r="AU45" i="1"/>
  <c r="AU50" i="1"/>
  <c r="BJ50" i="1" s="1"/>
  <c r="BE44" i="1"/>
  <c r="AV49" i="1"/>
  <c r="AW49" i="1" s="1"/>
  <c r="BJ49" i="1"/>
  <c r="AU46" i="1"/>
  <c r="AK55" i="1"/>
  <c r="Y21" i="8" s="1"/>
  <c r="BE51" i="1"/>
  <c r="BF51" i="1" s="1"/>
  <c r="U43" i="1"/>
  <c r="BI28" i="1"/>
  <c r="AL54" i="1"/>
  <c r="AL55" i="1" s="1"/>
  <c r="BI24" i="1"/>
  <c r="BI29" i="1"/>
  <c r="BI53" i="1"/>
  <c r="BE46" i="1"/>
  <c r="BF46" i="1" s="1"/>
  <c r="BA55" i="1"/>
  <c r="BE45" i="1"/>
  <c r="BF45" i="1" s="1"/>
  <c r="AV47" i="1"/>
  <c r="AW47" i="1" s="1"/>
  <c r="BL47" i="1" s="1"/>
  <c r="BJ47" i="1"/>
  <c r="J12" i="1"/>
  <c r="K12" i="1" s="1"/>
  <c r="L12" i="1" s="1"/>
  <c r="M12" i="1" s="1"/>
  <c r="AV44" i="1"/>
  <c r="BJ44" i="1"/>
  <c r="BE53" i="1"/>
  <c r="BF53" i="1" s="1"/>
  <c r="BI42" i="1"/>
  <c r="M55" i="1"/>
  <c r="AT54" i="1"/>
  <c r="AT55" i="1" s="1"/>
  <c r="AE21" i="8" s="1"/>
  <c r="AE22" i="8" s="1"/>
  <c r="AE43" i="8" s="1"/>
  <c r="AC55" i="1"/>
  <c r="AM37" i="1"/>
  <c r="AN37" i="1" s="1"/>
  <c r="BE40" i="1"/>
  <c r="BF40" i="1" s="1"/>
  <c r="BE41" i="1"/>
  <c r="BF41" i="1" s="1"/>
  <c r="AM42" i="1"/>
  <c r="AN42" i="1" s="1"/>
  <c r="BJ42" i="1"/>
  <c r="AT33" i="1"/>
  <c r="J14" i="1"/>
  <c r="K14" i="1" s="1"/>
  <c r="L14" i="1" s="1"/>
  <c r="AK43" i="1"/>
  <c r="X21" i="8" s="1"/>
  <c r="BA43" i="1"/>
  <c r="BC32" i="1"/>
  <c r="AD43" i="1"/>
  <c r="AL38" i="1"/>
  <c r="AL33" i="1"/>
  <c r="BC33" i="1"/>
  <c r="BD33" i="1" s="1"/>
  <c r="BC37" i="1"/>
  <c r="BD37" i="1" s="1"/>
  <c r="BI21" i="1"/>
  <c r="AT32" i="1"/>
  <c r="AU32" i="1" s="1"/>
  <c r="AR43" i="1"/>
  <c r="BH32" i="1"/>
  <c r="V34" i="1"/>
  <c r="AT35" i="1"/>
  <c r="AU35" i="1" s="1"/>
  <c r="AE32" i="1"/>
  <c r="AE41" i="1"/>
  <c r="AT37" i="1"/>
  <c r="X10" i="1"/>
  <c r="Z10" i="1" s="1"/>
  <c r="P12" i="8" s="1"/>
  <c r="U12" i="8" s="1"/>
  <c r="BI23" i="1"/>
  <c r="BC31" i="1"/>
  <c r="AI21" i="8" s="1"/>
  <c r="AI22" i="8" s="1"/>
  <c r="AI43" i="8" s="1"/>
  <c r="BE42" i="1"/>
  <c r="BF42" i="1" s="1"/>
  <c r="BC35" i="1"/>
  <c r="BC36" i="1"/>
  <c r="BD36" i="1" s="1"/>
  <c r="BH36" i="1"/>
  <c r="AM41" i="1"/>
  <c r="BC38" i="1"/>
  <c r="BD38" i="1" s="1"/>
  <c r="V32" i="1"/>
  <c r="AT36" i="1"/>
  <c r="AL34" i="1"/>
  <c r="AL35" i="1"/>
  <c r="BC34" i="1"/>
  <c r="BD34" i="1" s="1"/>
  <c r="AT38" i="1"/>
  <c r="BH38" i="1"/>
  <c r="AV42" i="1"/>
  <c r="AW42" i="1" s="1"/>
  <c r="AM39" i="1"/>
  <c r="AN39" i="1" s="1"/>
  <c r="AM36" i="1"/>
  <c r="AN36" i="1" s="1"/>
  <c r="J18" i="1"/>
  <c r="K18" i="1" s="1"/>
  <c r="BC39" i="1"/>
  <c r="BD39" i="1" s="1"/>
  <c r="AE39" i="1"/>
  <c r="AU41" i="1"/>
  <c r="BJ41" i="1" s="1"/>
  <c r="S10" i="1"/>
  <c r="T10" i="1" s="1"/>
  <c r="AM32" i="1"/>
  <c r="AN32" i="1" s="1"/>
  <c r="AU40" i="1"/>
  <c r="M43" i="1"/>
  <c r="BH33" i="1"/>
  <c r="AT39" i="1"/>
  <c r="AU39" i="1" s="1"/>
  <c r="AT34" i="1"/>
  <c r="BI34" i="1" s="1"/>
  <c r="BH34" i="1"/>
  <c r="AV30" i="1"/>
  <c r="AW30" i="1" s="1"/>
  <c r="AV25" i="1"/>
  <c r="AW25" i="1" s="1"/>
  <c r="BJ25" i="1"/>
  <c r="BE28" i="1"/>
  <c r="BF28" i="1" s="1"/>
  <c r="BE24" i="1"/>
  <c r="BF24" i="1" s="1"/>
  <c r="BE30" i="1"/>
  <c r="BF30" i="1" s="1"/>
  <c r="AV22" i="1"/>
  <c r="AW22" i="1" s="1"/>
  <c r="BD27" i="1"/>
  <c r="BI25" i="1"/>
  <c r="AU24" i="1"/>
  <c r="BD22" i="1"/>
  <c r="AM21" i="1"/>
  <c r="AN21" i="1" s="1"/>
  <c r="V31" i="1"/>
  <c r="BE25" i="1"/>
  <c r="BF25" i="1" s="1"/>
  <c r="AV21" i="1"/>
  <c r="AW21" i="1" s="1"/>
  <c r="AN26" i="1"/>
  <c r="AP12" i="1"/>
  <c r="AR12" i="1" s="1"/>
  <c r="AB14" i="8" s="1"/>
  <c r="AG14" i="8" s="1"/>
  <c r="AU28" i="1"/>
  <c r="AU26" i="1"/>
  <c r="BI30" i="1"/>
  <c r="AV23" i="1"/>
  <c r="AW23" i="1" s="1"/>
  <c r="AM30" i="1"/>
  <c r="AN30" i="1" s="1"/>
  <c r="BJ30" i="1"/>
  <c r="BH31" i="1"/>
  <c r="BE26" i="1"/>
  <c r="BF26" i="1" s="1"/>
  <c r="AV29" i="1"/>
  <c r="AW29" i="1" s="1"/>
  <c r="BJ29" i="1"/>
  <c r="BE23" i="1"/>
  <c r="BF23" i="1" s="1"/>
  <c r="S11" i="1"/>
  <c r="T11" i="1" s="1"/>
  <c r="BE21" i="1"/>
  <c r="BF21" i="1" s="1"/>
  <c r="BE20" i="1"/>
  <c r="BJ23" i="1"/>
  <c r="AV20" i="1"/>
  <c r="AW20" i="1" s="1"/>
  <c r="BJ20" i="1"/>
  <c r="AK12" i="1"/>
  <c r="AL12" i="1" s="1"/>
  <c r="AM12" i="1" s="1"/>
  <c r="AN12" i="1" s="1"/>
  <c r="BE29" i="1"/>
  <c r="BF29" i="1" s="1"/>
  <c r="AT31" i="1"/>
  <c r="AC21" i="8" s="1"/>
  <c r="AO21" i="8" s="1"/>
  <c r="AV27" i="1"/>
  <c r="AW27" i="1" s="1"/>
  <c r="AK11" i="1"/>
  <c r="AL11" i="1" s="1"/>
  <c r="AM11" i="1" s="1"/>
  <c r="AN11" i="1" s="1"/>
  <c r="AE28" i="1"/>
  <c r="AE31" i="1" s="1"/>
  <c r="AD31" i="1"/>
  <c r="BI22" i="1"/>
  <c r="Q12" i="1"/>
  <c r="J14" i="8" s="1"/>
  <c r="O14" i="8" s="1"/>
  <c r="J16" i="1"/>
  <c r="K16" i="1" s="1"/>
  <c r="L16" i="1" s="1"/>
  <c r="M16" i="1" s="1"/>
  <c r="S15" i="1"/>
  <c r="T15" i="1" s="1"/>
  <c r="Z12" i="1"/>
  <c r="P14" i="8" s="1"/>
  <c r="U14" i="8" s="1"/>
  <c r="AB11" i="1"/>
  <c r="AC11" i="1" s="1"/>
  <c r="J9" i="1"/>
  <c r="S9" i="1"/>
  <c r="T9" i="1" s="1"/>
  <c r="S13" i="1"/>
  <c r="T13" i="1" s="1"/>
  <c r="U13" i="1" s="1"/>
  <c r="AK13" i="1"/>
  <c r="AL13" i="1" s="1"/>
  <c r="AM13" i="1" s="1"/>
  <c r="AN13" i="1" s="1"/>
  <c r="AS13" i="1"/>
  <c r="BB13" i="1" s="1"/>
  <c r="BC13" i="1" s="1"/>
  <c r="BD13" i="1" s="1"/>
  <c r="BE13" i="1" s="1"/>
  <c r="BF13" i="1" s="1"/>
  <c r="AT11" i="1"/>
  <c r="AU11" i="1" s="1"/>
  <c r="AV11" i="1" s="1"/>
  <c r="AW11" i="1" s="1"/>
  <c r="BB11" i="1"/>
  <c r="BC11" i="1" s="1"/>
  <c r="BD11" i="1" s="1"/>
  <c r="BE11" i="1" s="1"/>
  <c r="BF11" i="1" s="1"/>
  <c r="U11" i="1"/>
  <c r="V11" i="1" s="1"/>
  <c r="BC17" i="1"/>
  <c r="BD17" i="1" s="1"/>
  <c r="U18" i="1"/>
  <c r="V18" i="1" s="1"/>
  <c r="BH15" i="1"/>
  <c r="J15" i="1"/>
  <c r="K15" i="1" s="1"/>
  <c r="J17" i="1"/>
  <c r="Z17" i="1"/>
  <c r="P19" i="8" s="1"/>
  <c r="U19" i="8" s="1"/>
  <c r="Z18" i="1"/>
  <c r="AG18" i="1"/>
  <c r="U10" i="1"/>
  <c r="AR17" i="1"/>
  <c r="AB19" i="8" s="1"/>
  <c r="AG19" i="8" s="1"/>
  <c r="U16" i="1"/>
  <c r="V16" i="1" s="1"/>
  <c r="AT15" i="1"/>
  <c r="AU15" i="1" s="1"/>
  <c r="AB13" i="1"/>
  <c r="AC13" i="1" s="1"/>
  <c r="Q17" i="1"/>
  <c r="J19" i="8" s="1"/>
  <c r="O19" i="8" s="1"/>
  <c r="Z14" i="1"/>
  <c r="P16" i="8" s="1"/>
  <c r="U16" i="8" s="1"/>
  <c r="AG14" i="1"/>
  <c r="BH11" i="1"/>
  <c r="J11" i="1"/>
  <c r="AI17" i="1"/>
  <c r="V19" i="8" s="1"/>
  <c r="AA19" i="8" s="1"/>
  <c r="AM15" i="1"/>
  <c r="AN15" i="1" s="1"/>
  <c r="BH13" i="1"/>
  <c r="J13" i="1"/>
  <c r="AB15" i="1"/>
  <c r="AC15" i="1" s="1"/>
  <c r="Z16" i="1"/>
  <c r="P18" i="8" s="1"/>
  <c r="U18" i="8" s="1"/>
  <c r="AG16" i="1"/>
  <c r="AI9" i="1"/>
  <c r="V11" i="8" s="1"/>
  <c r="AA11" i="8" s="1"/>
  <c r="AP9" i="1"/>
  <c r="AB9" i="1"/>
  <c r="AC9" i="1" s="1"/>
  <c r="AD9" i="1" s="1"/>
  <c r="AE9" i="1" s="1"/>
  <c r="AL44" i="8" l="1"/>
  <c r="AL45" i="8" s="1"/>
  <c r="AL46" i="8"/>
  <c r="AE44" i="8"/>
  <c r="AE45" i="8" s="1"/>
  <c r="AE46" i="8" s="1"/>
  <c r="AK44" i="8"/>
  <c r="AK45" i="8" s="1"/>
  <c r="AK46" i="8"/>
  <c r="AN19" i="8"/>
  <c r="AS19" i="8" s="1"/>
  <c r="AP20" i="8"/>
  <c r="X44" i="8"/>
  <c r="X45" i="8" s="1"/>
  <c r="X46" i="8" s="1"/>
  <c r="AI44" i="8"/>
  <c r="AI45" i="8" s="1"/>
  <c r="AI46" i="8"/>
  <c r="AC44" i="8"/>
  <c r="AC45" i="8" s="1"/>
  <c r="AC46" i="8" s="1"/>
  <c r="R44" i="8"/>
  <c r="R45" i="8" s="1"/>
  <c r="R46" i="8" s="1"/>
  <c r="W44" i="8"/>
  <c r="AL31" i="1"/>
  <c r="BE61" i="1"/>
  <c r="BF61" i="1" s="1"/>
  <c r="T44" i="8"/>
  <c r="T45" i="8" s="1"/>
  <c r="T46" i="8" s="1"/>
  <c r="AQ21" i="8"/>
  <c r="Y22" i="8"/>
  <c r="Y43" i="8" s="1"/>
  <c r="BI36" i="1"/>
  <c r="BK53" i="1"/>
  <c r="AV48" i="1"/>
  <c r="AW48" i="1" s="1"/>
  <c r="BI37" i="1"/>
  <c r="BJ58" i="1"/>
  <c r="AG10" i="1"/>
  <c r="BK61" i="1"/>
  <c r="BK66" i="1"/>
  <c r="G37" i="5"/>
  <c r="AE8" i="2"/>
  <c r="AE10" i="2" s="1"/>
  <c r="AE23" i="2" s="1"/>
  <c r="AJ14" i="2" s="1"/>
  <c r="AJ13" i="2"/>
  <c r="AD23" i="2"/>
  <c r="AI14" i="2" s="1"/>
  <c r="AI13" i="2"/>
  <c r="BK62" i="1"/>
  <c r="AM56" i="1"/>
  <c r="AN56" i="1" s="1"/>
  <c r="AY12" i="1"/>
  <c r="BA12" i="1" s="1"/>
  <c r="AH14" i="8" s="1"/>
  <c r="AM14" i="8" s="1"/>
  <c r="BJ52" i="1"/>
  <c r="BK47" i="1"/>
  <c r="BK58" i="1"/>
  <c r="BI38" i="1"/>
  <c r="AN61" i="1"/>
  <c r="BL61" i="1" s="1"/>
  <c r="AV56" i="1"/>
  <c r="AU67" i="1"/>
  <c r="AU34" i="1"/>
  <c r="AV34" i="1" s="1"/>
  <c r="AW34" i="1" s="1"/>
  <c r="BL49" i="1"/>
  <c r="AW58" i="1"/>
  <c r="BL58" i="1" s="1"/>
  <c r="AV63" i="1"/>
  <c r="BK63" i="1" s="1"/>
  <c r="BJ63" i="1"/>
  <c r="BI31" i="1"/>
  <c r="BE60" i="1"/>
  <c r="BF60" i="1" s="1"/>
  <c r="BL60" i="1" s="1"/>
  <c r="AW66" i="1"/>
  <c r="BL66" i="1" s="1"/>
  <c r="AW62" i="1"/>
  <c r="BL62" i="1" s="1"/>
  <c r="AU31" i="1"/>
  <c r="AW53" i="1"/>
  <c r="BL53" i="1" s="1"/>
  <c r="V67" i="1"/>
  <c r="AV65" i="1"/>
  <c r="BK65" i="1" s="1"/>
  <c r="BJ65" i="1"/>
  <c r="BJ60" i="1"/>
  <c r="BD54" i="1"/>
  <c r="BD55" i="1" s="1"/>
  <c r="AU37" i="1"/>
  <c r="AV37" i="1" s="1"/>
  <c r="AW64" i="1"/>
  <c r="BL64" i="1" s="1"/>
  <c r="AU36" i="1"/>
  <c r="BJ36" i="1" s="1"/>
  <c r="BK52" i="1"/>
  <c r="AT67" i="1"/>
  <c r="AF21" i="8" s="1"/>
  <c r="BI56" i="1"/>
  <c r="BI67" i="1" s="1"/>
  <c r="BI54" i="1"/>
  <c r="BI55" i="1" s="1"/>
  <c r="BI35" i="1"/>
  <c r="AV57" i="1"/>
  <c r="AW57" i="1" s="1"/>
  <c r="BL57" i="1" s="1"/>
  <c r="BJ57" i="1"/>
  <c r="BD56" i="1"/>
  <c r="BL48" i="1"/>
  <c r="BL51" i="1"/>
  <c r="BL21" i="1"/>
  <c r="AD55" i="1"/>
  <c r="BD35" i="1"/>
  <c r="BJ35" i="1" s="1"/>
  <c r="BK44" i="1"/>
  <c r="AV46" i="1"/>
  <c r="BK46" i="1" s="1"/>
  <c r="BJ46" i="1"/>
  <c r="BD31" i="1"/>
  <c r="AW44" i="1"/>
  <c r="BF44" i="1"/>
  <c r="AN52" i="1"/>
  <c r="BL52" i="1" s="1"/>
  <c r="BI33" i="1"/>
  <c r="BK49" i="1"/>
  <c r="BK51" i="1"/>
  <c r="AV50" i="1"/>
  <c r="S12" i="1"/>
  <c r="T12" i="1" s="1"/>
  <c r="AU54" i="1"/>
  <c r="AV45" i="1"/>
  <c r="BK45" i="1" s="1"/>
  <c r="BJ45" i="1"/>
  <c r="AM54" i="1"/>
  <c r="AN54" i="1" s="1"/>
  <c r="BK48" i="1"/>
  <c r="AE54" i="1"/>
  <c r="BE38" i="1"/>
  <c r="BF38" i="1" s="1"/>
  <c r="BE33" i="1"/>
  <c r="BF33" i="1" s="1"/>
  <c r="BL42" i="1"/>
  <c r="BE36" i="1"/>
  <c r="BF36" i="1" s="1"/>
  <c r="BE39" i="1"/>
  <c r="BF39" i="1" s="1"/>
  <c r="BK23" i="1"/>
  <c r="BI39" i="1"/>
  <c r="AM35" i="1"/>
  <c r="AN41" i="1"/>
  <c r="BH43" i="1"/>
  <c r="AV32" i="1"/>
  <c r="AW32" i="1" s="1"/>
  <c r="AM33" i="1"/>
  <c r="BL23" i="1"/>
  <c r="AV40" i="1"/>
  <c r="BK40" i="1" s="1"/>
  <c r="BJ40" i="1"/>
  <c r="BK42" i="1"/>
  <c r="AM38" i="1"/>
  <c r="AN38" i="1" s="1"/>
  <c r="BK25" i="1"/>
  <c r="AL43" i="1"/>
  <c r="AT43" i="1"/>
  <c r="AD21" i="8" s="1"/>
  <c r="AP21" i="8" s="1"/>
  <c r="BI32" i="1"/>
  <c r="BC43" i="1"/>
  <c r="AJ21" i="8" s="1"/>
  <c r="AJ22" i="8" s="1"/>
  <c r="AJ43" i="8" s="1"/>
  <c r="AV39" i="1"/>
  <c r="AM34" i="1"/>
  <c r="AN34" i="1" s="1"/>
  <c r="AU38" i="1"/>
  <c r="BJ38" i="1" s="1"/>
  <c r="V43" i="1"/>
  <c r="AE43" i="1"/>
  <c r="AU33" i="1"/>
  <c r="BJ33" i="1" s="1"/>
  <c r="AT13" i="1"/>
  <c r="AU13" i="1" s="1"/>
  <c r="AV13" i="1" s="1"/>
  <c r="AW13" i="1" s="1"/>
  <c r="AV41" i="1"/>
  <c r="BK41" i="1" s="1"/>
  <c r="BJ37" i="1"/>
  <c r="BL29" i="1"/>
  <c r="BE34" i="1"/>
  <c r="BF34" i="1" s="1"/>
  <c r="AV35" i="1"/>
  <c r="AW35" i="1" s="1"/>
  <c r="BE37" i="1"/>
  <c r="BF37" i="1" s="1"/>
  <c r="BD32" i="1"/>
  <c r="BJ39" i="1"/>
  <c r="BL25" i="1"/>
  <c r="BL30" i="1"/>
  <c r="BE27" i="1"/>
  <c r="BF27" i="1" s="1"/>
  <c r="BL27" i="1" s="1"/>
  <c r="BJ27" i="1"/>
  <c r="BK29" i="1"/>
  <c r="AV26" i="1"/>
  <c r="BK26" i="1" s="1"/>
  <c r="BJ26" i="1"/>
  <c r="BK21" i="1"/>
  <c r="AM31" i="1"/>
  <c r="AN31" i="1"/>
  <c r="AV28" i="1"/>
  <c r="BK28" i="1" s="1"/>
  <c r="BJ28" i="1"/>
  <c r="BE22" i="1"/>
  <c r="BK22" i="1" s="1"/>
  <c r="BJ22" i="1"/>
  <c r="U15" i="1"/>
  <c r="V15" i="1" s="1"/>
  <c r="AB12" i="1"/>
  <c r="AC12" i="1" s="1"/>
  <c r="AD12" i="1" s="1"/>
  <c r="AE12" i="1" s="1"/>
  <c r="AV24" i="1"/>
  <c r="BK24" i="1" s="1"/>
  <c r="BJ24" i="1"/>
  <c r="BK20" i="1"/>
  <c r="BF20" i="1"/>
  <c r="BK30" i="1"/>
  <c r="AD11" i="1"/>
  <c r="AE11" i="1" s="1"/>
  <c r="AR9" i="1"/>
  <c r="AB11" i="8" s="1"/>
  <c r="AG11" i="8" s="1"/>
  <c r="AY9" i="1"/>
  <c r="BA9" i="1" s="1"/>
  <c r="AH11" i="8" s="1"/>
  <c r="AM11" i="8" s="1"/>
  <c r="U9" i="1"/>
  <c r="V9" i="1" s="1"/>
  <c r="AK9" i="1"/>
  <c r="AL9" i="1" s="1"/>
  <c r="AM9" i="1" s="1"/>
  <c r="AN9" i="1" s="1"/>
  <c r="BI11" i="1"/>
  <c r="V13" i="1"/>
  <c r="K9" i="1"/>
  <c r="AD13" i="1"/>
  <c r="AE13" i="1" s="1"/>
  <c r="AV15" i="1"/>
  <c r="AW15" i="1" s="1"/>
  <c r="L15" i="1"/>
  <c r="M15" i="1" s="1"/>
  <c r="BJ15" i="1"/>
  <c r="BE17" i="1"/>
  <c r="BF17" i="1" s="1"/>
  <c r="AD15" i="1"/>
  <c r="AE15" i="1" s="1"/>
  <c r="AI16" i="1"/>
  <c r="V18" i="8" s="1"/>
  <c r="AA18" i="8" s="1"/>
  <c r="AP16" i="1"/>
  <c r="AK17" i="1"/>
  <c r="AL17" i="1" s="1"/>
  <c r="AI14" i="1"/>
  <c r="V16" i="8" s="1"/>
  <c r="AA16" i="8" s="1"/>
  <c r="AP14" i="1"/>
  <c r="S17" i="1"/>
  <c r="AI18" i="1"/>
  <c r="AP18" i="1"/>
  <c r="AB10" i="1"/>
  <c r="AC10" i="1" s="1"/>
  <c r="AB14" i="1"/>
  <c r="AC14" i="1" s="1"/>
  <c r="AB18" i="1"/>
  <c r="AC18" i="1" s="1"/>
  <c r="M10" i="1"/>
  <c r="AB17" i="1"/>
  <c r="AC17" i="1" s="1"/>
  <c r="BH17" i="1"/>
  <c r="BI15" i="1"/>
  <c r="AI10" i="1"/>
  <c r="V12" i="8" s="1"/>
  <c r="AA12" i="8" s="1"/>
  <c r="AP10" i="1"/>
  <c r="L18" i="1"/>
  <c r="M18" i="1" s="1"/>
  <c r="K11" i="1"/>
  <c r="K17" i="1"/>
  <c r="U12" i="1"/>
  <c r="AT17" i="1"/>
  <c r="AU17" i="1" s="1"/>
  <c r="AB16" i="1"/>
  <c r="AC16" i="1" s="1"/>
  <c r="K13" i="1"/>
  <c r="AT12" i="1"/>
  <c r="AU12" i="1" s="1"/>
  <c r="V10" i="1"/>
  <c r="M14" i="1"/>
  <c r="W45" i="8" l="1"/>
  <c r="W46" i="8" s="1"/>
  <c r="AJ44" i="8"/>
  <c r="AJ45" i="8" s="1"/>
  <c r="AJ46" i="8" s="1"/>
  <c r="AN14" i="8"/>
  <c r="AS14" i="8" s="1"/>
  <c r="Y44" i="8"/>
  <c r="Y45" i="8" s="1"/>
  <c r="Y46" i="8" s="1"/>
  <c r="AM43" i="1"/>
  <c r="AR21" i="8"/>
  <c r="AF22" i="8"/>
  <c r="AF43" i="8" s="1"/>
  <c r="AD22" i="8"/>
  <c r="AD43" i="8" s="1"/>
  <c r="AN11" i="8"/>
  <c r="AS11" i="8" s="1"/>
  <c r="AM67" i="1"/>
  <c r="AN55" i="1"/>
  <c r="BH12" i="1"/>
  <c r="BJ34" i="1"/>
  <c r="BC12" i="1"/>
  <c r="BD12" i="1" s="1"/>
  <c r="BE54" i="1"/>
  <c r="BF54" i="1" s="1"/>
  <c r="BF55" i="1" s="1"/>
  <c r="AW24" i="1"/>
  <c r="BL24" i="1" s="1"/>
  <c r="BK60" i="1"/>
  <c r="AF8" i="2"/>
  <c r="AF10" i="2"/>
  <c r="AN67" i="1"/>
  <c r="BK27" i="1"/>
  <c r="BK31" i="1" s="1"/>
  <c r="BK39" i="1"/>
  <c r="AN33" i="1"/>
  <c r="AW39" i="1"/>
  <c r="BL39" i="1" s="1"/>
  <c r="BK57" i="1"/>
  <c r="AW41" i="1"/>
  <c r="BL41" i="1" s="1"/>
  <c r="AW46" i="1"/>
  <c r="BL46" i="1" s="1"/>
  <c r="BE56" i="1"/>
  <c r="BE67" i="1" s="1"/>
  <c r="BD67" i="1"/>
  <c r="AW63" i="1"/>
  <c r="BL63" i="1" s="1"/>
  <c r="BJ56" i="1"/>
  <c r="AV36" i="1"/>
  <c r="AW36" i="1" s="1"/>
  <c r="BL36" i="1" s="1"/>
  <c r="AW65" i="1"/>
  <c r="BL65" i="1" s="1"/>
  <c r="AV67" i="1"/>
  <c r="AW56" i="1"/>
  <c r="BK37" i="1"/>
  <c r="BK50" i="1"/>
  <c r="AM55" i="1"/>
  <c r="AU43" i="1"/>
  <c r="AE55" i="1"/>
  <c r="AW45" i="1"/>
  <c r="BL45" i="1" s="1"/>
  <c r="BL34" i="1"/>
  <c r="AV54" i="1"/>
  <c r="AU55" i="1"/>
  <c r="BE35" i="1"/>
  <c r="BF35" i="1" s="1"/>
  <c r="BJ54" i="1"/>
  <c r="BJ55" i="1" s="1"/>
  <c r="AW50" i="1"/>
  <c r="BL50" i="1" s="1"/>
  <c r="BL44" i="1"/>
  <c r="BI43" i="1"/>
  <c r="BJ31" i="1"/>
  <c r="BF22" i="1"/>
  <c r="BL22" i="1" s="1"/>
  <c r="BH9" i="1"/>
  <c r="BD43" i="1"/>
  <c r="BE32" i="1"/>
  <c r="AV33" i="1"/>
  <c r="AW33" i="1" s="1"/>
  <c r="BK34" i="1"/>
  <c r="AW37" i="1"/>
  <c r="BL37" i="1" s="1"/>
  <c r="BE31" i="1"/>
  <c r="BJ32" i="1"/>
  <c r="AN35" i="1"/>
  <c r="AT9" i="1"/>
  <c r="AU9" i="1" s="1"/>
  <c r="AV9" i="1" s="1"/>
  <c r="AW9" i="1" s="1"/>
  <c r="BI13" i="1"/>
  <c r="AV38" i="1"/>
  <c r="AW40" i="1"/>
  <c r="BL40" i="1" s="1"/>
  <c r="AW26" i="1"/>
  <c r="BL26" i="1" s="1"/>
  <c r="AW28" i="1"/>
  <c r="BL28" i="1" s="1"/>
  <c r="BL20" i="1"/>
  <c r="AV31" i="1"/>
  <c r="L9" i="1"/>
  <c r="M9" i="1" s="1"/>
  <c r="BC9" i="1"/>
  <c r="BD9" i="1" s="1"/>
  <c r="BE9" i="1" s="1"/>
  <c r="BF9" i="1" s="1"/>
  <c r="BI12" i="1"/>
  <c r="BJ12" i="1"/>
  <c r="AM17" i="1"/>
  <c r="AN17" i="1" s="1"/>
  <c r="AD14" i="1"/>
  <c r="AD17" i="1"/>
  <c r="AE17" i="1" s="1"/>
  <c r="AD16" i="1"/>
  <c r="AE16" i="1" s="1"/>
  <c r="AV17" i="1"/>
  <c r="AW17" i="1" s="1"/>
  <c r="L11" i="1"/>
  <c r="M11" i="1" s="1"/>
  <c r="BL11" i="1" s="1"/>
  <c r="BJ11" i="1"/>
  <c r="AR18" i="1"/>
  <c r="AY18" i="1"/>
  <c r="BA18" i="1" s="1"/>
  <c r="AK18" i="1"/>
  <c r="AL18" i="1" s="1"/>
  <c r="T17" i="1"/>
  <c r="BJ17" i="1" s="1"/>
  <c r="AK16" i="1"/>
  <c r="AL16" i="1" s="1"/>
  <c r="V12" i="1"/>
  <c r="L17" i="1"/>
  <c r="M17" i="1" s="1"/>
  <c r="AR10" i="1"/>
  <c r="AB12" i="8" s="1"/>
  <c r="AG12" i="8" s="1"/>
  <c r="AY10" i="1"/>
  <c r="BA10" i="1" s="1"/>
  <c r="AH12" i="8" s="1"/>
  <c r="AM12" i="8" s="1"/>
  <c r="BI17" i="1"/>
  <c r="AR14" i="1"/>
  <c r="AB16" i="8" s="1"/>
  <c r="AG16" i="8" s="1"/>
  <c r="AY14" i="1"/>
  <c r="BA14" i="1" s="1"/>
  <c r="AH16" i="8" s="1"/>
  <c r="AM16" i="8" s="1"/>
  <c r="BL15" i="1"/>
  <c r="AK10" i="1"/>
  <c r="AL10" i="1" s="1"/>
  <c r="AD10" i="1"/>
  <c r="AE10" i="1" s="1"/>
  <c r="AK14" i="1"/>
  <c r="AR16" i="1"/>
  <c r="AB18" i="8" s="1"/>
  <c r="AG18" i="8" s="1"/>
  <c r="AY16" i="1"/>
  <c r="BA16" i="1" s="1"/>
  <c r="AH18" i="8" s="1"/>
  <c r="AM18" i="8" s="1"/>
  <c r="L13" i="1"/>
  <c r="BK13" i="1" s="1"/>
  <c r="BJ13" i="1"/>
  <c r="BE12" i="1"/>
  <c r="BF12" i="1" s="1"/>
  <c r="AD18" i="1"/>
  <c r="BK15" i="1"/>
  <c r="AV12" i="1"/>
  <c r="AW12" i="1" s="1"/>
  <c r="AD44" i="8" l="1"/>
  <c r="AD45" i="8" s="1"/>
  <c r="AD46" i="8" s="1"/>
  <c r="AN16" i="8"/>
  <c r="AS16" i="8" s="1"/>
  <c r="AN18" i="8"/>
  <c r="AS18" i="8" s="1"/>
  <c r="AF44" i="8"/>
  <c r="AF45" i="8" s="1"/>
  <c r="AF46" i="8" s="1"/>
  <c r="AN12" i="8"/>
  <c r="AS12" i="8" s="1"/>
  <c r="AN43" i="1"/>
  <c r="BK54" i="1"/>
  <c r="BK55" i="1" s="1"/>
  <c r="BE55" i="1"/>
  <c r="BL33" i="1"/>
  <c r="BF31" i="1"/>
  <c r="AF23" i="2"/>
  <c r="AK14" i="2" s="1"/>
  <c r="AK13" i="2"/>
  <c r="BK36" i="1"/>
  <c r="BK56" i="1"/>
  <c r="BK67" i="1" s="1"/>
  <c r="BF56" i="1"/>
  <c r="BF67" i="1" s="1"/>
  <c r="AW67" i="1"/>
  <c r="AW54" i="1"/>
  <c r="BL31" i="1"/>
  <c r="C15" i="10" s="1"/>
  <c r="BJ67" i="1"/>
  <c r="AV55" i="1"/>
  <c r="AV43" i="1"/>
  <c r="AW31" i="1"/>
  <c r="BK35" i="1"/>
  <c r="BK33" i="1"/>
  <c r="BL35" i="1"/>
  <c r="BJ43" i="1"/>
  <c r="AW38" i="1"/>
  <c r="BL38" i="1" s="1"/>
  <c r="BE43" i="1"/>
  <c r="BK32" i="1"/>
  <c r="BF32" i="1"/>
  <c r="BK38" i="1"/>
  <c r="BL9" i="1"/>
  <c r="BJ9" i="1"/>
  <c r="BH18" i="1"/>
  <c r="BK9" i="1"/>
  <c r="BI9" i="1"/>
  <c r="M13" i="1"/>
  <c r="BL13" i="1" s="1"/>
  <c r="BK12" i="1"/>
  <c r="AM18" i="1"/>
  <c r="AN18" i="1" s="1"/>
  <c r="AL14" i="1"/>
  <c r="BC18" i="1"/>
  <c r="BD18" i="1" s="1"/>
  <c r="AT10" i="1"/>
  <c r="BH10" i="1"/>
  <c r="AT18" i="1"/>
  <c r="AU18" i="1" s="1"/>
  <c r="AE14" i="1"/>
  <c r="BC16" i="1"/>
  <c r="BD16" i="1" s="1"/>
  <c r="AM10" i="1"/>
  <c r="BC14" i="1"/>
  <c r="BD14" i="1" s="1"/>
  <c r="BL12" i="1"/>
  <c r="BK11" i="1"/>
  <c r="AE18" i="1"/>
  <c r="AT16" i="1"/>
  <c r="AU16" i="1" s="1"/>
  <c r="BH16" i="1"/>
  <c r="AT14" i="1"/>
  <c r="AU14" i="1" s="1"/>
  <c r="BH14" i="1"/>
  <c r="AM16" i="1"/>
  <c r="AN16" i="1" s="1"/>
  <c r="U17" i="1"/>
  <c r="BC10" i="1"/>
  <c r="BD10" i="1" s="1"/>
  <c r="BL56" i="1" l="1"/>
  <c r="BL67" i="1" s="1"/>
  <c r="C45" i="10" s="1"/>
  <c r="BL54" i="1"/>
  <c r="BL55" i="1" s="1"/>
  <c r="C35" i="10" s="1"/>
  <c r="AW55" i="1"/>
  <c r="AW43" i="1"/>
  <c r="BF43" i="1"/>
  <c r="BL32" i="1"/>
  <c r="BL43" i="1" s="1"/>
  <c r="C25" i="10" s="1"/>
  <c r="BK43" i="1"/>
  <c r="BI14" i="1"/>
  <c r="BJ18" i="1"/>
  <c r="BI18" i="1"/>
  <c r="BE14" i="1"/>
  <c r="BF14" i="1" s="1"/>
  <c r="BE18" i="1"/>
  <c r="BF18" i="1" s="1"/>
  <c r="BI10" i="1"/>
  <c r="BK17" i="1"/>
  <c r="BE10" i="1"/>
  <c r="BE16" i="1"/>
  <c r="BF16" i="1" s="1"/>
  <c r="AN10" i="1"/>
  <c r="AV18" i="1"/>
  <c r="AV16" i="1"/>
  <c r="BJ16" i="1"/>
  <c r="AM14" i="1"/>
  <c r="BJ14" i="1"/>
  <c r="AV14" i="1"/>
  <c r="AW14" i="1" s="1"/>
  <c r="V17" i="1"/>
  <c r="BI16" i="1"/>
  <c r="AU10" i="1"/>
  <c r="BK16" i="1" l="1"/>
  <c r="BK18" i="1"/>
  <c r="BL17" i="1"/>
  <c r="AW18" i="1"/>
  <c r="BL18" i="1" s="1"/>
  <c r="BF10" i="1"/>
  <c r="AV10" i="1"/>
  <c r="AW10" i="1" s="1"/>
  <c r="BJ10" i="1"/>
  <c r="AW16" i="1"/>
  <c r="BL16" i="1" s="1"/>
  <c r="BK14" i="1"/>
  <c r="AN14" i="1"/>
  <c r="BL14" i="1" s="1"/>
  <c r="BL10" i="1" l="1"/>
  <c r="BK10" i="1"/>
  <c r="P8" i="1" l="1"/>
  <c r="Y8" i="1" s="1"/>
  <c r="AH8" i="1" s="1"/>
  <c r="AQ8" i="1" s="1"/>
  <c r="AZ8" i="1" s="1"/>
  <c r="O8" i="1"/>
  <c r="Q8" i="1" l="1"/>
  <c r="X8" i="1"/>
  <c r="AG8" i="1" s="1"/>
  <c r="H8" i="1"/>
  <c r="H19" i="1" l="1"/>
  <c r="D10" i="8"/>
  <c r="Q19" i="1"/>
  <c r="J10" i="8"/>
  <c r="H68" i="1"/>
  <c r="Q68" i="1"/>
  <c r="J8" i="1"/>
  <c r="J19" i="1" s="1"/>
  <c r="S8" i="1"/>
  <c r="S19" i="1" s="1"/>
  <c r="Z8" i="1"/>
  <c r="AP8" i="1"/>
  <c r="AI8" i="1"/>
  <c r="S68" i="1" l="1"/>
  <c r="J21" i="8"/>
  <c r="O21" i="8" s="1"/>
  <c r="J68" i="1"/>
  <c r="D21" i="8"/>
  <c r="I10" i="8"/>
  <c r="I20" i="8" s="1"/>
  <c r="D20" i="8"/>
  <c r="D22" i="8" s="1"/>
  <c r="O10" i="8"/>
  <c r="O20" i="8" s="1"/>
  <c r="O22" i="8" s="1"/>
  <c r="O43" i="8" s="1"/>
  <c r="J20" i="8"/>
  <c r="AI19" i="1"/>
  <c r="AI68" i="1" s="1"/>
  <c r="V10" i="8"/>
  <c r="Z19" i="1"/>
  <c r="Z68" i="1" s="1"/>
  <c r="P10" i="8"/>
  <c r="F20" i="8"/>
  <c r="T8" i="1"/>
  <c r="T19" i="1" s="1"/>
  <c r="T68" i="1" s="1"/>
  <c r="E22" i="8"/>
  <c r="AB8" i="1"/>
  <c r="AB19" i="1" s="1"/>
  <c r="G20" i="8"/>
  <c r="K8" i="1"/>
  <c r="K19" i="1" s="1"/>
  <c r="K68" i="1" s="1"/>
  <c r="AR8" i="1"/>
  <c r="AB10" i="8" s="1"/>
  <c r="AY8" i="1"/>
  <c r="BA8" i="1" s="1"/>
  <c r="AK8" i="1"/>
  <c r="AK19" i="1" s="1"/>
  <c r="BA19" i="1" l="1"/>
  <c r="AH10" i="8"/>
  <c r="D43" i="8"/>
  <c r="AK68" i="1"/>
  <c r="V21" i="8"/>
  <c r="AA21" i="8" s="1"/>
  <c r="I21" i="8"/>
  <c r="I22" i="8" s="1"/>
  <c r="I43" i="8" s="1"/>
  <c r="AA10" i="8"/>
  <c r="AA20" i="8" s="1"/>
  <c r="V20" i="8"/>
  <c r="AG10" i="8"/>
  <c r="AG20" i="8" s="1"/>
  <c r="AB20" i="8"/>
  <c r="E43" i="8"/>
  <c r="AO22" i="8"/>
  <c r="U10" i="8"/>
  <c r="U20" i="8" s="1"/>
  <c r="P20" i="8"/>
  <c r="AB68" i="1"/>
  <c r="P21" i="8"/>
  <c r="U21" i="8" s="1"/>
  <c r="J22" i="8"/>
  <c r="J43" i="8" s="1"/>
  <c r="BA68" i="1"/>
  <c r="BH8" i="1"/>
  <c r="AR19" i="1"/>
  <c r="AL8" i="1"/>
  <c r="AL19" i="1" s="1"/>
  <c r="AL68" i="1" s="1"/>
  <c r="G22" i="8"/>
  <c r="U8" i="1"/>
  <c r="U19" i="1" s="1"/>
  <c r="U68" i="1" s="1"/>
  <c r="V69" i="1" s="1"/>
  <c r="AC8" i="1"/>
  <c r="AC19" i="1" s="1"/>
  <c r="AC68" i="1" s="1"/>
  <c r="F22" i="8"/>
  <c r="L8" i="1"/>
  <c r="L19" i="1" s="1"/>
  <c r="L68" i="1" s="1"/>
  <c r="M69" i="1" s="1"/>
  <c r="AT8" i="1"/>
  <c r="AT19" i="1" s="1"/>
  <c r="BC8" i="1"/>
  <c r="BC19" i="1" s="1"/>
  <c r="V22" i="8" l="1"/>
  <c r="V43" i="8" s="1"/>
  <c r="AT68" i="1"/>
  <c r="AB21" i="8"/>
  <c r="AG21" i="8" s="1"/>
  <c r="AG22" i="8" s="1"/>
  <c r="AG43" i="8" s="1"/>
  <c r="E44" i="8"/>
  <c r="AO43" i="8"/>
  <c r="J44" i="8"/>
  <c r="AA22" i="8"/>
  <c r="AA43" i="8" s="1"/>
  <c r="AM10" i="8"/>
  <c r="AM20" i="8" s="1"/>
  <c r="AH20" i="8"/>
  <c r="F43" i="8"/>
  <c r="AP22" i="8"/>
  <c r="D44" i="8"/>
  <c r="P22" i="8"/>
  <c r="P43" i="8" s="1"/>
  <c r="G43" i="8"/>
  <c r="AQ22" i="8"/>
  <c r="BC68" i="1"/>
  <c r="AH21" i="8"/>
  <c r="AM21" i="8" s="1"/>
  <c r="U22" i="8"/>
  <c r="U43" i="8" s="1"/>
  <c r="AN10" i="8"/>
  <c r="AR68" i="1"/>
  <c r="BI8" i="1"/>
  <c r="BI19" i="1"/>
  <c r="BI68" i="1" s="1"/>
  <c r="BH19" i="1"/>
  <c r="BH68" i="1" s="1"/>
  <c r="BD8" i="1"/>
  <c r="BD19" i="1" s="1"/>
  <c r="BD68" i="1" s="1"/>
  <c r="V8" i="1"/>
  <c r="AU8" i="1"/>
  <c r="AU19" i="1" s="1"/>
  <c r="AU68" i="1" s="1"/>
  <c r="AM8" i="1"/>
  <c r="AM19" i="1" s="1"/>
  <c r="AM68" i="1" s="1"/>
  <c r="AN69" i="1" s="1"/>
  <c r="M8" i="1"/>
  <c r="M19" i="1" s="1"/>
  <c r="M68" i="1" s="1"/>
  <c r="AD8" i="1"/>
  <c r="AD19" i="1" s="1"/>
  <c r="AD68" i="1" s="1"/>
  <c r="AE69" i="1" s="1"/>
  <c r="D45" i="8" l="1"/>
  <c r="AM22" i="8"/>
  <c r="AM43" i="8" s="1"/>
  <c r="AH22" i="8"/>
  <c r="AH43" i="8" s="1"/>
  <c r="AS10" i="8"/>
  <c r="AS20" i="8" s="1"/>
  <c r="AN20" i="8"/>
  <c r="AN22" i="8"/>
  <c r="AS22" i="8" s="1"/>
  <c r="F44" i="8"/>
  <c r="AP43" i="8"/>
  <c r="P44" i="8"/>
  <c r="AN21" i="8"/>
  <c r="AS21" i="8" s="1"/>
  <c r="V44" i="8"/>
  <c r="AO44" i="8"/>
  <c r="E45" i="8"/>
  <c r="G44" i="8"/>
  <c r="AQ43" i="8"/>
  <c r="J45" i="8"/>
  <c r="O44" i="8"/>
  <c r="AB22" i="8"/>
  <c r="AB43" i="8" s="1"/>
  <c r="V19" i="1"/>
  <c r="V68" i="1" s="1"/>
  <c r="AV8" i="1"/>
  <c r="AV19" i="1" s="1"/>
  <c r="AV68" i="1" s="1"/>
  <c r="AW69" i="1" s="1"/>
  <c r="BJ8" i="1"/>
  <c r="BJ19" i="1" s="1"/>
  <c r="BJ68" i="1" s="1"/>
  <c r="H22" i="8"/>
  <c r="AR22" i="8" s="1"/>
  <c r="AE8" i="1"/>
  <c r="AN8" i="1"/>
  <c r="BE8" i="1"/>
  <c r="BE19" i="1" s="1"/>
  <c r="BE68" i="1" s="1"/>
  <c r="BF69" i="1" s="1"/>
  <c r="AN43" i="8" l="1"/>
  <c r="O45" i="8"/>
  <c r="J46" i="8"/>
  <c r="O46" i="8" s="1"/>
  <c r="AH44" i="8"/>
  <c r="AQ44" i="8"/>
  <c r="G45" i="8"/>
  <c r="AO45" i="8"/>
  <c r="E46" i="8"/>
  <c r="P45" i="8"/>
  <c r="U44" i="8"/>
  <c r="V45" i="8"/>
  <c r="AA44" i="8"/>
  <c r="AB44" i="8"/>
  <c r="AP44" i="8"/>
  <c r="F45" i="8"/>
  <c r="D46" i="8"/>
  <c r="H43" i="8"/>
  <c r="AN19" i="1"/>
  <c r="AN68" i="1" s="1"/>
  <c r="AE19" i="1"/>
  <c r="AE68" i="1" s="1"/>
  <c r="BF8" i="1"/>
  <c r="AW8" i="1"/>
  <c r="BK8" i="1"/>
  <c r="AN44" i="8" l="1"/>
  <c r="AA45" i="8"/>
  <c r="V46" i="8"/>
  <c r="AA46" i="8" s="1"/>
  <c r="H44" i="8"/>
  <c r="AR44" i="8" s="1"/>
  <c r="AR43" i="8"/>
  <c r="AN45" i="8"/>
  <c r="AP45" i="8"/>
  <c r="F46" i="8"/>
  <c r="AM44" i="8"/>
  <c r="AH45" i="8"/>
  <c r="AG44" i="8"/>
  <c r="AB45" i="8"/>
  <c r="C18" i="10"/>
  <c r="C19" i="10" s="1"/>
  <c r="AO46" i="8"/>
  <c r="D19" i="10" s="1"/>
  <c r="AS44" i="8"/>
  <c r="U45" i="8"/>
  <c r="P46" i="8"/>
  <c r="U46" i="8" s="1"/>
  <c r="AQ45" i="8"/>
  <c r="G46" i="8"/>
  <c r="I44" i="8"/>
  <c r="H45" i="8"/>
  <c r="AR45" i="8" s="1"/>
  <c r="C48" i="10" s="1"/>
  <c r="C49" i="10" s="1"/>
  <c r="AW19" i="1"/>
  <c r="AW68" i="1" s="1"/>
  <c r="BK19" i="1"/>
  <c r="BF19" i="1"/>
  <c r="BF68" i="1" s="1"/>
  <c r="BL8" i="1"/>
  <c r="AR46" i="8" l="1"/>
  <c r="D49" i="10" s="1"/>
  <c r="E49" i="10" s="1"/>
  <c r="AS43" i="8"/>
  <c r="C38" i="10"/>
  <c r="C39" i="10" s="1"/>
  <c r="AQ46" i="8"/>
  <c r="D39" i="10" s="1"/>
  <c r="C8" i="10"/>
  <c r="AS45" i="8"/>
  <c r="AN46" i="8"/>
  <c r="AG45" i="8"/>
  <c r="AB46" i="8"/>
  <c r="AG46" i="8" s="1"/>
  <c r="H46" i="8"/>
  <c r="I46" i="8" s="1"/>
  <c r="C28" i="10"/>
  <c r="C29" i="10" s="1"/>
  <c r="AP46" i="8"/>
  <c r="D29" i="10" s="1"/>
  <c r="E19" i="10"/>
  <c r="AM45" i="8"/>
  <c r="AH46" i="8"/>
  <c r="AM46" i="8" s="1"/>
  <c r="I45" i="8"/>
  <c r="BK68" i="1"/>
  <c r="BL69" i="1" s="1"/>
  <c r="BL19" i="1"/>
  <c r="D9" i="10" l="1"/>
  <c r="AS46" i="8"/>
  <c r="C55" i="10" s="1"/>
  <c r="E29" i="10"/>
  <c r="E39" i="10"/>
  <c r="C5" i="10"/>
  <c r="C9" i="10" s="1"/>
  <c r="BL68" i="1"/>
  <c r="AS47" i="8" s="1"/>
  <c r="E9" i="10" l="1"/>
  <c r="C54" i="10"/>
  <c r="D56" i="10" s="1"/>
</calcChain>
</file>

<file path=xl/sharedStrings.xml><?xml version="1.0" encoding="utf-8"?>
<sst xmlns="http://schemas.openxmlformats.org/spreadsheetml/2006/main" count="783" uniqueCount="251">
  <si>
    <t>Personnel</t>
  </si>
  <si>
    <t>Role</t>
  </si>
  <si>
    <t>Hourly Rate</t>
  </si>
  <si>
    <t>Fulltime Salary Rate</t>
  </si>
  <si>
    <t>Total Costs</t>
  </si>
  <si>
    <t>Hourly Labor Rate</t>
  </si>
  <si>
    <t>Effort</t>
  </si>
  <si>
    <t>Labor Hours</t>
  </si>
  <si>
    <t>SUMMARY OF PROPOSED COSTS</t>
  </si>
  <si>
    <t>Fringe Benefits Rate</t>
  </si>
  <si>
    <t>Direct Labor Cost</t>
  </si>
  <si>
    <t>Fringe Benefit Cost</t>
  </si>
  <si>
    <t>Total Labor Cost</t>
  </si>
  <si>
    <t>F&amp;A</t>
  </si>
  <si>
    <t>YEAR 1</t>
  </si>
  <si>
    <t>Burdened Labor Costs</t>
  </si>
  <si>
    <t>YEAR 2</t>
  </si>
  <si>
    <t>YEAR 3</t>
  </si>
  <si>
    <t>YEAR 4</t>
  </si>
  <si>
    <t>YEAR 5</t>
  </si>
  <si>
    <t>YEAR 6</t>
  </si>
  <si>
    <t>TOTAL</t>
  </si>
  <si>
    <t>John Doe</t>
  </si>
  <si>
    <t>ANNUAL INCREASE FACTOR:</t>
  </si>
  <si>
    <t>ANNUAL INCREASE DATE:</t>
  </si>
  <si>
    <t>*</t>
  </si>
  <si>
    <t>INDIRECT COST RATE:</t>
  </si>
  <si>
    <t>Principal Investigator</t>
  </si>
  <si>
    <t>Jane Doe</t>
  </si>
  <si>
    <t>Co-Investigator</t>
  </si>
  <si>
    <t>Total Direct Labor</t>
  </si>
  <si>
    <t>Total Fringe Benefits</t>
  </si>
  <si>
    <t>F&amp;A on Labor Costs</t>
  </si>
  <si>
    <t>Equipment</t>
  </si>
  <si>
    <t>Proposed Vendors (if known)</t>
  </si>
  <si>
    <t>Basis of Estimate (i.e., quotes, catalog price, prior purchase, etc.)</t>
  </si>
  <si>
    <t>Unit Price</t>
  </si>
  <si>
    <t>*can be hidden</t>
  </si>
  <si>
    <t>Microscope</t>
  </si>
  <si>
    <t>Fisher Scientific</t>
  </si>
  <si>
    <t>Website</t>
  </si>
  <si>
    <t>Purpose of Trip</t>
  </si>
  <si>
    <t>Origin Destination</t>
  </si>
  <si>
    <t>Final Destination</t>
  </si>
  <si>
    <t># of Trips</t>
  </si>
  <si>
    <t># days at 100% Hotel per diem</t>
  </si>
  <si>
    <t># days at 100% M&amp;IE per diem</t>
  </si>
  <si>
    <t># days at 75% M&amp;IE per diem</t>
  </si>
  <si>
    <t>Round Trip Airfare/ Trainfare per person</t>
  </si>
  <si>
    <t>Total Airfare/ Trainfare $ per Trip</t>
  </si>
  <si>
    <t>Hotel  Per Diem Rate per person</t>
  </si>
  <si>
    <t>Total Hotel Per Diem $ per trip</t>
  </si>
  <si>
    <t>M&amp;IE  Per Diem Rate per person</t>
  </si>
  <si>
    <t>100% M&amp;IE Per Diem $</t>
  </si>
  <si>
    <t>75% M&amp;IE Per Diem $</t>
  </si>
  <si>
    <t>Total M&amp;IE Per Diem $ per trip</t>
  </si>
  <si>
    <t>Car Rental dollars per day including Taxes &amp; Fees</t>
  </si>
  <si>
    <t># of Cars (1-3 people per car)</t>
  </si>
  <si>
    <t>Total Car rental $ per trip</t>
  </si>
  <si>
    <t>Standard Personal Car Mileage Rate</t>
  </si>
  <si>
    <t>Estimated Number of Round trip Miles per Car</t>
  </si>
  <si>
    <t># of Personal Cars</t>
  </si>
  <si>
    <t>Total Mileage Rate Dollars</t>
  </si>
  <si>
    <t>Conference Fees</t>
  </si>
  <si>
    <t>Other Expenses (tolls, parking, rental gas, wi-fi)</t>
  </si>
  <si>
    <t>TOTAL DIRECT DOLLARS PER TRIP</t>
  </si>
  <si>
    <t>GRAND TOTAL DIRECT DOLLARS FOR ALL TRIPS</t>
  </si>
  <si>
    <t>Budget Year</t>
  </si>
  <si>
    <t>Conference</t>
  </si>
  <si>
    <t>Chicago</t>
  </si>
  <si>
    <t>Washington DC</t>
  </si>
  <si>
    <t>Instructions:</t>
  </si>
  <si>
    <t>2. It is up to each institution how detail they would like to budget for Volume I, however, for Volume II, ARPA-H will request greater details as listed in the hidden columns.</t>
  </si>
  <si>
    <t># of People</t>
  </si>
  <si>
    <t># of Days</t>
  </si>
  <si>
    <t>TRAVEL BUDGET</t>
  </si>
  <si>
    <t>EQUIPMENT BUDGET</t>
  </si>
  <si>
    <t>LABOR BUDGET</t>
  </si>
  <si>
    <t>Qty</t>
  </si>
  <si>
    <t>3. Any supporting documents provided with Volume I BOE submission will be included with Volume I application.</t>
  </si>
  <si>
    <t>2. Any supporting documents provided with Volume I BOE submission will be included with Volume I application.</t>
  </si>
  <si>
    <t>Materials</t>
  </si>
  <si>
    <t>4. Return to the default format and copy paste the table below to Volume I BOE document.</t>
  </si>
  <si>
    <t>3. Remove empty rows and copy paste the table below to the Volume I BOE document.</t>
  </si>
  <si>
    <t>1. This is the default to submit for Volume I Basis of Estimate.</t>
  </si>
  <si>
    <t>1. Before you expand the hidden columns, this is the default format to submit for Volume I Basis of Estimate.</t>
  </si>
  <si>
    <t>1. This is the default format to submit for Volume I Basis of Estimate.</t>
  </si>
  <si>
    <t>Reagents</t>
  </si>
  <si>
    <t xml:space="preserve">Other Direct Costs </t>
  </si>
  <si>
    <t>Total Indirect Costs</t>
  </si>
  <si>
    <t>Example. GSR Tuition</t>
  </si>
  <si>
    <t>Univ. published rate/student</t>
  </si>
  <si>
    <t>TOTAL LABOR FOR ALL YEARS</t>
  </si>
  <si>
    <t>TOTAL EQUIPMENT FOR ALL YEARS</t>
  </si>
  <si>
    <t>TOTAL OTHER DIRECT COSTS FOR ALL YEARS</t>
  </si>
  <si>
    <t>OTHER DIRECT COSTS</t>
  </si>
  <si>
    <t>Consultant Name</t>
  </si>
  <si>
    <t>Description of effort to be performed by the Consultant or attach Consultant Statement of Work</t>
  </si>
  <si>
    <t># of Hours</t>
  </si>
  <si>
    <t>Sub Total</t>
  </si>
  <si>
    <t>Travel Costs</t>
  </si>
  <si>
    <t>Other Costs</t>
  </si>
  <si>
    <t xml:space="preserve">Basis of Estimate </t>
  </si>
  <si>
    <t>CONSULTANT COSTS</t>
  </si>
  <si>
    <t>2. Supporting documents may include letters of support</t>
  </si>
  <si>
    <t>MATERIALS AND SUPPLIES BUDGET</t>
  </si>
  <si>
    <t>Example</t>
  </si>
  <si>
    <t>Monthly estimate</t>
  </si>
  <si>
    <t>TOTAL CONSULTANT COSTS FOR ALL YEARS</t>
  </si>
  <si>
    <t>Subcontractor Institution</t>
  </si>
  <si>
    <t>TOTAL FOR ALL YEARS</t>
  </si>
  <si>
    <t>SUBCONTRACTOR COSTS</t>
  </si>
  <si>
    <t>PERSONNEL</t>
  </si>
  <si>
    <t>BUDGET CATEGORY</t>
  </si>
  <si>
    <t>CONSULTANTS</t>
  </si>
  <si>
    <t>SUBCONTRACTS</t>
  </si>
  <si>
    <t>TOTAL COSTS</t>
  </si>
  <si>
    <t xml:space="preserve">PI: </t>
  </si>
  <si>
    <t>UNIVERSITY OF</t>
  </si>
  <si>
    <t xml:space="preserve">PROJECT PERIOD: </t>
  </si>
  <si>
    <t>Materials and Supplies</t>
  </si>
  <si>
    <t>INDIRECT COSTS</t>
  </si>
  <si>
    <t>YEAR 1 (7/1/24-6/30/25)</t>
  </si>
  <si>
    <t>YEAR 2 (7/1/25-6/30/26)</t>
  </si>
  <si>
    <t>YEAR 3 (7/1/26-6/30/27)</t>
  </si>
  <si>
    <t>YEAR 4 (7/1/27-6/30/28)</t>
  </si>
  <si>
    <t>YEAR 5 (7/1/28-6/30/29)</t>
  </si>
  <si>
    <t>YEAR 6 (7/1/29-6/30/30)</t>
  </si>
  <si>
    <t>ROLE</t>
  </si>
  <si>
    <t>TOTAL FRINGE BENEFIT COSTS</t>
  </si>
  <si>
    <t>TOTAL DIRECT LABOR COSTS</t>
  </si>
  <si>
    <t>TOTAL DIRECT LABOR AND FRINGE BENEFIT COSTS</t>
  </si>
  <si>
    <t>DIRECT LABOR</t>
  </si>
  <si>
    <t>PARTNER INSTITUTIONS</t>
  </si>
  <si>
    <t>TOTAL SUBCONTRACTS</t>
  </si>
  <si>
    <t>CONSULTANT NAME</t>
  </si>
  <si>
    <t>TOTAL CONSULTANT COSTS</t>
  </si>
  <si>
    <t>Travel</t>
  </si>
  <si>
    <t>TOTAL OTHER DIRECT COSTS</t>
  </si>
  <si>
    <t>TOTAL DIRECT COSTS</t>
  </si>
  <si>
    <t>Uni B</t>
  </si>
  <si>
    <t>Uni C</t>
  </si>
  <si>
    <t>Uni A</t>
  </si>
  <si>
    <t>Note:</t>
  </si>
  <si>
    <t>If your institution F&amp;A calculation is not based on MTDC, you MUST adjust the IDC calcuation formulas on each tab.</t>
  </si>
  <si>
    <t>Technical Areas</t>
  </si>
  <si>
    <t xml:space="preserve">Pricing Elements </t>
  </si>
  <si>
    <t>Associated Price</t>
  </si>
  <si>
    <t>Labor (Fully Burden)</t>
  </si>
  <si>
    <t>Subcontractor(s)</t>
  </si>
  <si>
    <t xml:space="preserve">Total </t>
  </si>
  <si>
    <t>Cost Sharing (if applicable)</t>
  </si>
  <si>
    <t>Technical Area 1</t>
  </si>
  <si>
    <t>Indirect Costs (except on labor)</t>
  </si>
  <si>
    <t>Technical Area 2</t>
  </si>
  <si>
    <t>Technical Area 3</t>
  </si>
  <si>
    <t>Technical Area 4</t>
  </si>
  <si>
    <t>Technical Area</t>
  </si>
  <si>
    <t>TA1</t>
  </si>
  <si>
    <t>TOTAL TA1 LABOR FOR ALL YEARS</t>
  </si>
  <si>
    <t>TA2</t>
  </si>
  <si>
    <t>TOTAL TA2 LABOR FOR ALL YEARS</t>
  </si>
  <si>
    <t>TA3</t>
  </si>
  <si>
    <t>TOTAL TA3 LABOR FOR ALL YEARS</t>
  </si>
  <si>
    <t>TA4</t>
  </si>
  <si>
    <t>TOTAL TA4 LABOR FOR ALL YEARS</t>
  </si>
  <si>
    <t>TA5</t>
  </si>
  <si>
    <t>TOTAL TA5 LABOR FOR ALL YEARS</t>
  </si>
  <si>
    <t>Techinical Area</t>
  </si>
  <si>
    <t>Cost Category</t>
  </si>
  <si>
    <t>Directs</t>
  </si>
  <si>
    <t>Indirects</t>
  </si>
  <si>
    <t>Year 1</t>
  </si>
  <si>
    <t>Year 2</t>
  </si>
  <si>
    <t>Year 3</t>
  </si>
  <si>
    <t>Year 4</t>
  </si>
  <si>
    <t>Year 5</t>
  </si>
  <si>
    <t>Year 6</t>
  </si>
  <si>
    <t>TOTAL UNI A</t>
  </si>
  <si>
    <t>TOTAL UNI B</t>
  </si>
  <si>
    <t>TOTAL UNI C</t>
  </si>
  <si>
    <t>TOTAL FOR TA 1 FOR ALL YEARS</t>
  </si>
  <si>
    <t>TOTAL FOR TA 2 FOR ALL YEARS</t>
  </si>
  <si>
    <t>TOTAL FOR TA 3 FOR ALL YEARS</t>
  </si>
  <si>
    <t>TOTAL FOR TA 4 FOR ALL YEARS</t>
  </si>
  <si>
    <t>TOTAL FOR TA 5 FOR ALL YEARS</t>
  </si>
  <si>
    <t>TOTAL DIRECT COSTS FOR ALL YEARS</t>
  </si>
  <si>
    <t>TOTAL FOR TA1 FOR ALL YEARS</t>
  </si>
  <si>
    <t>TOTAL FOR TA2 FOR ALL YEARS</t>
  </si>
  <si>
    <t>TOTAL FOR TA3 FOR ALL YEARS</t>
  </si>
  <si>
    <t>TOTAL FOR TA4 FOR ALL YEARS</t>
  </si>
  <si>
    <t>TOTAL FOR TA5 FOR ALL YEARS</t>
  </si>
  <si>
    <t>Technical Area 5</t>
  </si>
  <si>
    <t>TOTAL DIRECT COSTS ALL YEARS</t>
  </si>
  <si>
    <t>TOTAL TA1 FOR ALL YEARS</t>
  </si>
  <si>
    <t>TOTAL TA2 FOR ALL YEARS</t>
  </si>
  <si>
    <t>TOTAL TA3 FOR ALL YEARS</t>
  </si>
  <si>
    <t>TOTAL TA4 FOR ALL YEARS</t>
  </si>
  <si>
    <t>TOTAL TA5 FOR ALL YEARS</t>
  </si>
  <si>
    <t>TOTAL FOR TA1</t>
  </si>
  <si>
    <t>TOTAL FOR TA2</t>
  </si>
  <si>
    <t>TOTAL FOR TA3</t>
  </si>
  <si>
    <t>TOTAL FOR TA4</t>
  </si>
  <si>
    <t>TOTAL FOR TA5</t>
  </si>
  <si>
    <t>TOTAL FOR YEAR 1</t>
  </si>
  <si>
    <t xml:space="preserve"> DIRECT COSTS</t>
  </si>
  <si>
    <t>TOTAL BY TECHNICAL AREA:</t>
  </si>
  <si>
    <t xml:space="preserve"> INDIRECT COSTS</t>
  </si>
  <si>
    <t xml:space="preserve"> TOTAL COSTS</t>
  </si>
  <si>
    <t>TOTAL FOR YEAR 2</t>
  </si>
  <si>
    <t>TOTAL FOR YEAR 3</t>
  </si>
  <si>
    <t>TOTAL FOR YEAR 4</t>
  </si>
  <si>
    <t>TOTAL FOR YEAR 5</t>
  </si>
  <si>
    <t>TOTAL INDIRECT COSTS</t>
  </si>
  <si>
    <t>TOTAL INDIRECT COSTS FOR ALL YEARS</t>
  </si>
  <si>
    <t>TOTAL COSTS FOR ALL YEARS</t>
  </si>
  <si>
    <t>Flow cytometry core</t>
  </si>
  <si>
    <t>Core rates</t>
  </si>
  <si>
    <t>IDC  (manual adj for MTDC)</t>
  </si>
  <si>
    <t>FOR ALL Tas</t>
  </si>
  <si>
    <t>INDIRECT COSTS (NO IDC ON EQUIPMENT)</t>
  </si>
  <si>
    <t>NO IDC ON EQUIPMENT</t>
  </si>
  <si>
    <t>TOTAL TRAVEL COSTS FOR ALL YEARS</t>
  </si>
  <si>
    <t>TOTAL SUPPLIES DIRECT COSTS FOR ALL YEARS</t>
  </si>
  <si>
    <t>TOTAL SUPPLIES COSTS FOR ALL YEARS</t>
  </si>
  <si>
    <t>TOTAL FOR YEAR 6</t>
  </si>
  <si>
    <t>TOTAL SUPPLIES INDIRECT COSTS FOR ALL YEARS</t>
  </si>
  <si>
    <t>Total Year 1</t>
  </si>
  <si>
    <t>Total Year 2</t>
  </si>
  <si>
    <t>Total Year 3</t>
  </si>
  <si>
    <t>Total Year 4</t>
  </si>
  <si>
    <t>Total Year 5</t>
  </si>
  <si>
    <t>Total Year 6</t>
  </si>
  <si>
    <t>Total Direct Costs for All Years</t>
  </si>
  <si>
    <t>ALL TAs</t>
  </si>
  <si>
    <t>TOTAL CONSULTANT DIRECT COSTS FOR ALL YEARS</t>
  </si>
  <si>
    <t>Double check</t>
  </si>
  <si>
    <t>Total</t>
  </si>
  <si>
    <t>ARPA-H Budget Template adopted from ARPA-H-MAI-24-01 Volume I BOE Template</t>
  </si>
  <si>
    <t>1. This is the default format to submit for Volume I Basis of Estimate (Based on current ARPA-H-MAI-24-01-01 BOE template)</t>
  </si>
  <si>
    <t xml:space="preserve">3. Copy paste the tables below to the Volume I BOE document </t>
  </si>
  <si>
    <t>INDIRECT COSTS BASE*</t>
  </si>
  <si>
    <t>*Manual adjustment base on your IDC base. If MTDC, add subk first 25K for each subcontract.</t>
  </si>
  <si>
    <t>1. This is the default format to submit for Volume I Basis of Estimate</t>
  </si>
  <si>
    <t>3. Remove empty rows and copy paste the table below to the Volume I BOE document (can be done in segments)</t>
  </si>
  <si>
    <t>IDC for Primary Inst. Based on your IDC Basis*</t>
  </si>
  <si>
    <t>*Adjust IDC manually according to your IDC Basis</t>
  </si>
  <si>
    <t>MTDC: on the first 25K of EACH subk (if 3 subks, 25Kx3)</t>
  </si>
  <si>
    <t>*IDC  (Manual adjustment based on your institution's IDC Basis)</t>
  </si>
  <si>
    <t>TOTAL INDIRECT COSTS BASIS*</t>
  </si>
  <si>
    <t xml:space="preserve">   (currently for MTDC)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</si>
</sst>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43" formatCode="_(* #,##0.00_);_(* \(#,##0.00\);_(* &quot;-&quot;??_);_(@_)"/>
    <numFmt numFmtId="164" formatCode="_(* #,##0_);_(* \(#,##0\);_(* &quot;-&quot;??_);_(@_)"/>
    <numFmt numFmtId="165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FFFF"/>
      <name val="Arial Narrow"/>
      <family val="2"/>
    </font>
    <font>
      <sz val="11"/>
      <name val="Arial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sz val="11"/>
      <color rgb="FFFFFFFF"/>
      <name val="Arial Narrow"/>
      <family val="2"/>
    </font>
    <font>
      <sz val="9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9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17365D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9" fontId="2" fillId="0" borderId="0" xfId="0" applyNumberFormat="1" applyFont="1"/>
    <xf numFmtId="0" fontId="5" fillId="0" borderId="0" xfId="0" applyFont="1"/>
    <xf numFmtId="5" fontId="7" fillId="0" borderId="0" xfId="0" applyNumberFormat="1" applyFont="1"/>
    <xf numFmtId="9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10" fontId="7" fillId="0" borderId="2" xfId="0" applyNumberFormat="1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10" fontId="7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top" wrapText="1"/>
    </xf>
    <xf numFmtId="10" fontId="7" fillId="0" borderId="0" xfId="0" applyNumberFormat="1" applyFont="1" applyAlignment="1">
      <alignment horizontal="center"/>
    </xf>
    <xf numFmtId="164" fontId="2" fillId="0" borderId="0" xfId="0" applyNumberFormat="1" applyFont="1"/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vertical="center" wrapText="1"/>
    </xf>
    <xf numFmtId="10" fontId="2" fillId="0" borderId="0" xfId="0" applyNumberFormat="1" applyFont="1"/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164" fontId="6" fillId="0" borderId="4" xfId="1" applyNumberFormat="1" applyFont="1" applyBorder="1" applyAlignment="1">
      <alignment vertical="center" wrapText="1"/>
    </xf>
    <xf numFmtId="0" fontId="2" fillId="0" borderId="5" xfId="0" applyFont="1" applyBorder="1"/>
    <xf numFmtId="0" fontId="8" fillId="0" borderId="7" xfId="0" applyFont="1" applyBorder="1" applyAlignment="1">
      <alignment horizontal="left" vertical="center"/>
    </xf>
    <xf numFmtId="0" fontId="2" fillId="0" borderId="8" xfId="0" applyFont="1" applyBorder="1"/>
    <xf numFmtId="164" fontId="6" fillId="0" borderId="8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3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3" fillId="0" borderId="6" xfId="1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/>
    <xf numFmtId="164" fontId="3" fillId="0" borderId="6" xfId="0" applyNumberFormat="1" applyFont="1" applyBorder="1"/>
    <xf numFmtId="0" fontId="0" fillId="0" borderId="11" xfId="0" applyBorder="1"/>
    <xf numFmtId="0" fontId="7" fillId="0" borderId="1" xfId="0" applyFont="1" applyBorder="1" applyAlignment="1">
      <alignment vertical="center" wrapText="1"/>
    </xf>
    <xf numFmtId="164" fontId="7" fillId="0" borderId="1" xfId="1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64" fontId="7" fillId="0" borderId="4" xfId="1" applyNumberFormat="1" applyFont="1" applyFill="1" applyBorder="1" applyAlignment="1">
      <alignment vertical="center" wrapText="1"/>
    </xf>
    <xf numFmtId="164" fontId="3" fillId="0" borderId="6" xfId="1" applyNumberFormat="1" applyFont="1" applyBorder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6" fillId="0" borderId="1" xfId="1" applyNumberFormat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left" vertical="center"/>
    </xf>
    <xf numFmtId="10" fontId="2" fillId="0" borderId="1" xfId="0" applyNumberFormat="1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0" fontId="2" fillId="0" borderId="1" xfId="2" applyNumberFormat="1" applyFont="1" applyBorder="1" applyAlignment="1">
      <alignment vertical="center"/>
    </xf>
    <xf numFmtId="164" fontId="2" fillId="0" borderId="1" xfId="2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left" vertical="center"/>
    </xf>
    <xf numFmtId="0" fontId="3" fillId="0" borderId="10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1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2" fillId="0" borderId="1" xfId="1" applyNumberFormat="1" applyFont="1" applyBorder="1"/>
    <xf numFmtId="164" fontId="2" fillId="0" borderId="4" xfId="1" applyNumberFormat="1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3" xfId="0" applyFont="1" applyBorder="1"/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0" fontId="3" fillId="0" borderId="13" xfId="0" applyNumberFormat="1" applyFont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3" fontId="2" fillId="0" borderId="4" xfId="1" applyFont="1" applyBorder="1" applyAlignment="1">
      <alignment vertical="center"/>
    </xf>
    <xf numFmtId="10" fontId="2" fillId="0" borderId="4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43" fontId="2" fillId="0" borderId="4" xfId="0" applyNumberFormat="1" applyFont="1" applyBorder="1" applyAlignment="1">
      <alignment vertical="center"/>
    </xf>
    <xf numFmtId="10" fontId="2" fillId="0" borderId="4" xfId="2" applyNumberFormat="1" applyFont="1" applyBorder="1" applyAlignment="1">
      <alignment vertical="center"/>
    </xf>
    <xf numFmtId="164" fontId="2" fillId="0" borderId="4" xfId="2" applyNumberFormat="1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9" fontId="3" fillId="0" borderId="8" xfId="0" applyNumberFormat="1" applyFont="1" applyBorder="1" applyAlignment="1">
      <alignment vertical="center"/>
    </xf>
    <xf numFmtId="164" fontId="3" fillId="0" borderId="8" xfId="1" applyNumberFormat="1" applyFont="1" applyBorder="1" applyAlignment="1">
      <alignment vertical="center"/>
    </xf>
    <xf numFmtId="43" fontId="3" fillId="0" borderId="8" xfId="1" applyFont="1" applyBorder="1" applyAlignment="1">
      <alignment vertical="center"/>
    </xf>
    <xf numFmtId="10" fontId="3" fillId="0" borderId="8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43" fontId="3" fillId="0" borderId="8" xfId="0" applyNumberFormat="1" applyFont="1" applyBorder="1" applyAlignment="1">
      <alignment vertical="center"/>
    </xf>
    <xf numFmtId="10" fontId="3" fillId="0" borderId="8" xfId="2" applyNumberFormat="1" applyFont="1" applyBorder="1" applyAlignment="1">
      <alignment vertical="center"/>
    </xf>
    <xf numFmtId="164" fontId="3" fillId="0" borderId="8" xfId="2" applyNumberFormat="1" applyFont="1" applyBorder="1" applyAlignment="1">
      <alignment vertical="center"/>
    </xf>
    <xf numFmtId="164" fontId="12" fillId="0" borderId="0" xfId="0" applyNumberFormat="1" applyFont="1"/>
    <xf numFmtId="0" fontId="12" fillId="0" borderId="0" xfId="0" applyFont="1"/>
    <xf numFmtId="164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64" fontId="3" fillId="0" borderId="17" xfId="1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64" fontId="3" fillId="0" borderId="13" xfId="1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 wrapText="1"/>
    </xf>
    <xf numFmtId="0" fontId="4" fillId="2" borderId="20" xfId="0" applyFont="1" applyFill="1" applyBorder="1" applyAlignment="1">
      <alignment horizontal="center" vertical="center" wrapText="1"/>
    </xf>
    <xf numFmtId="164" fontId="6" fillId="0" borderId="2" xfId="1" applyNumberFormat="1" applyFont="1" applyBorder="1" applyAlignment="1">
      <alignment vertical="center" wrapText="1"/>
    </xf>
    <xf numFmtId="164" fontId="6" fillId="0" borderId="21" xfId="1" applyNumberFormat="1" applyFont="1" applyBorder="1" applyAlignment="1">
      <alignment vertical="center" wrapText="1"/>
    </xf>
    <xf numFmtId="164" fontId="3" fillId="0" borderId="10" xfId="0" applyNumberFormat="1" applyFont="1" applyBorder="1"/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64" fontId="6" fillId="0" borderId="24" xfId="0" applyNumberFormat="1" applyFont="1" applyBorder="1" applyAlignment="1">
      <alignment vertical="center" wrapText="1"/>
    </xf>
    <xf numFmtId="164" fontId="6" fillId="0" borderId="25" xfId="0" applyNumberFormat="1" applyFont="1" applyBorder="1" applyAlignment="1">
      <alignment vertical="center" wrapText="1"/>
    </xf>
    <xf numFmtId="164" fontId="6" fillId="0" borderId="13" xfId="1" applyNumberFormat="1" applyFont="1" applyBorder="1" applyAlignment="1">
      <alignment vertical="center" wrapText="1"/>
    </xf>
    <xf numFmtId="164" fontId="6" fillId="0" borderId="25" xfId="1" applyNumberFormat="1" applyFont="1" applyBorder="1" applyAlignment="1">
      <alignment vertical="center" wrapText="1"/>
    </xf>
    <xf numFmtId="164" fontId="3" fillId="0" borderId="7" xfId="0" applyNumberFormat="1" applyFont="1" applyBorder="1"/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164" fontId="2" fillId="0" borderId="26" xfId="1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2" fillId="0" borderId="8" xfId="1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vertical="center"/>
    </xf>
    <xf numFmtId="164" fontId="3" fillId="4" borderId="11" xfId="1" applyNumberFormat="1" applyFont="1" applyFill="1" applyBorder="1" applyAlignment="1">
      <alignment vertical="center"/>
    </xf>
    <xf numFmtId="164" fontId="3" fillId="4" borderId="6" xfId="1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3" fillId="0" borderId="0" xfId="0" applyFont="1" applyAlignment="1">
      <alignment horizontal="center"/>
    </xf>
    <xf numFmtId="164" fontId="7" fillId="0" borderId="2" xfId="1" applyNumberFormat="1" applyFont="1" applyFill="1" applyBorder="1" applyAlignment="1">
      <alignment vertical="center" wrapText="1"/>
    </xf>
    <xf numFmtId="164" fontId="7" fillId="0" borderId="21" xfId="1" applyNumberFormat="1" applyFont="1" applyFill="1" applyBorder="1" applyAlignment="1">
      <alignment vertical="center" wrapText="1"/>
    </xf>
    <xf numFmtId="164" fontId="3" fillId="0" borderId="10" xfId="1" applyNumberFormat="1" applyFont="1" applyBorder="1"/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164" fontId="7" fillId="0" borderId="24" xfId="1" applyNumberFormat="1" applyFont="1" applyFill="1" applyBorder="1" applyAlignment="1">
      <alignment vertical="center" wrapText="1"/>
    </xf>
    <xf numFmtId="164" fontId="7" fillId="0" borderId="25" xfId="1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/>
    </xf>
    <xf numFmtId="164" fontId="15" fillId="0" borderId="0" xfId="0" applyNumberFormat="1" applyFont="1"/>
    <xf numFmtId="0" fontId="15" fillId="0" borderId="0" xfId="0" applyFont="1"/>
    <xf numFmtId="164" fontId="3" fillId="4" borderId="10" xfId="1" applyNumberFormat="1" applyFont="1" applyFill="1" applyBorder="1" applyAlignment="1">
      <alignment vertical="center"/>
    </xf>
    <xf numFmtId="164" fontId="3" fillId="4" borderId="12" xfId="1" applyNumberFormat="1" applyFont="1" applyFill="1" applyBorder="1" applyAlignment="1">
      <alignment vertical="center"/>
    </xf>
    <xf numFmtId="164" fontId="16" fillId="0" borderId="0" xfId="0" applyNumberFormat="1" applyFont="1" applyAlignment="1">
      <alignment vertical="center" wrapText="1"/>
    </xf>
    <xf numFmtId="164" fontId="2" fillId="0" borderId="2" xfId="1" applyNumberFormat="1" applyFont="1" applyBorder="1" applyAlignment="1">
      <alignment horizontal="left" vertical="center"/>
    </xf>
    <xf numFmtId="164" fontId="2" fillId="0" borderId="24" xfId="1" applyNumberFormat="1" applyFont="1" applyBorder="1" applyAlignment="1">
      <alignment horizontal="left" vertical="center"/>
    </xf>
    <xf numFmtId="164" fontId="2" fillId="0" borderId="25" xfId="1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vertical="center"/>
    </xf>
    <xf numFmtId="165" fontId="2" fillId="0" borderId="4" xfId="0" applyNumberFormat="1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/>
    <xf numFmtId="164" fontId="3" fillId="4" borderId="6" xfId="1" applyNumberFormat="1" applyFont="1" applyFill="1" applyBorder="1"/>
    <xf numFmtId="164" fontId="3" fillId="4" borderId="6" xfId="0" applyNumberFormat="1" applyFont="1" applyFill="1" applyBorder="1"/>
    <xf numFmtId="0" fontId="2" fillId="4" borderId="5" xfId="0" applyFont="1" applyFill="1" applyBorder="1"/>
    <xf numFmtId="0" fontId="15" fillId="0" borderId="0" xfId="0" applyFont="1" applyAlignment="1">
      <alignment vertical="center"/>
    </xf>
    <xf numFmtId="0" fontId="3" fillId="0" borderId="14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4C09-4C9F-47BB-9071-51D158738299}">
  <sheetPr>
    <tabColor rgb="FFFF0000"/>
  </sheetPr>
  <dimension ref="A1:G56"/>
  <sheetViews>
    <sheetView workbookViewId="0"/>
  </sheetViews>
  <sheetFormatPr defaultRowHeight="14.15" x14ac:dyDescent="0.35"/>
  <cols>
    <col min="1" max="1" width="9.23046875" style="1"/>
    <col min="2" max="2" width="25.3828125" style="1" customWidth="1"/>
    <col min="3" max="3" width="16.3828125" style="1" customWidth="1"/>
    <col min="4" max="16384" width="9.23046875" style="1"/>
  </cols>
  <sheetData>
    <row r="1" spans="1:7" x14ac:dyDescent="0.35">
      <c r="A1" s="4" t="s">
        <v>238</v>
      </c>
      <c r="G1" s="4" t="s">
        <v>71</v>
      </c>
    </row>
    <row r="2" spans="1:7" x14ac:dyDescent="0.35">
      <c r="G2" s="1" t="s">
        <v>239</v>
      </c>
    </row>
    <row r="3" spans="1:7" x14ac:dyDescent="0.35">
      <c r="B3" s="167" t="s">
        <v>152</v>
      </c>
      <c r="C3" s="167"/>
      <c r="G3" s="1" t="s">
        <v>80</v>
      </c>
    </row>
    <row r="4" spans="1:7" x14ac:dyDescent="0.35">
      <c r="B4" s="85" t="s">
        <v>146</v>
      </c>
      <c r="C4" s="86" t="s">
        <v>147</v>
      </c>
      <c r="G4" s="1" t="s">
        <v>240</v>
      </c>
    </row>
    <row r="5" spans="1:7" x14ac:dyDescent="0.35">
      <c r="B5" s="20" t="s">
        <v>148</v>
      </c>
      <c r="C5" s="24">
        <f>Personnel!BL19</f>
        <v>207076</v>
      </c>
    </row>
    <row r="6" spans="1:7" x14ac:dyDescent="0.35">
      <c r="B6" s="20" t="s">
        <v>149</v>
      </c>
      <c r="C6" s="24">
        <f>'SUMMARY TOTAL'!AN27</f>
        <v>397500</v>
      </c>
    </row>
    <row r="7" spans="1:7" x14ac:dyDescent="0.35">
      <c r="B7" s="20" t="s">
        <v>88</v>
      </c>
      <c r="C7" s="24">
        <f>'SUMMARY TOTAL'!AN42+'SUMMARY TOTAL'!AN33</f>
        <v>689100</v>
      </c>
    </row>
    <row r="8" spans="1:7" x14ac:dyDescent="0.35">
      <c r="B8" s="20" t="s">
        <v>153</v>
      </c>
      <c r="C8" s="24">
        <f>'SUMMARY TOTAL'!AN45-Personnel!BK19</f>
        <v>164787</v>
      </c>
    </row>
    <row r="9" spans="1:7" x14ac:dyDescent="0.35">
      <c r="B9" s="87" t="s">
        <v>150</v>
      </c>
      <c r="C9" s="24">
        <f>SUM(C5:C8)</f>
        <v>1458463</v>
      </c>
      <c r="D9" s="1">
        <f>'SUMMARY TOTAL'!AN46</f>
        <v>1458463</v>
      </c>
      <c r="E9" s="19">
        <f>C9-D9</f>
        <v>0</v>
      </c>
    </row>
    <row r="10" spans="1:7" x14ac:dyDescent="0.35">
      <c r="B10" s="20" t="s">
        <v>151</v>
      </c>
      <c r="C10" s="24"/>
    </row>
    <row r="13" spans="1:7" x14ac:dyDescent="0.35">
      <c r="B13" s="167" t="s">
        <v>154</v>
      </c>
      <c r="C13" s="167"/>
    </row>
    <row r="14" spans="1:7" x14ac:dyDescent="0.35">
      <c r="B14" s="85" t="s">
        <v>146</v>
      </c>
      <c r="C14" s="86" t="s">
        <v>147</v>
      </c>
    </row>
    <row r="15" spans="1:7" x14ac:dyDescent="0.35">
      <c r="B15" s="20" t="s">
        <v>148</v>
      </c>
      <c r="C15" s="24">
        <f>Personnel!BL31</f>
        <v>207076</v>
      </c>
    </row>
    <row r="16" spans="1:7" x14ac:dyDescent="0.35">
      <c r="B16" s="20" t="s">
        <v>149</v>
      </c>
      <c r="C16" s="24">
        <f>'SUMMARY TOTAL'!AO27</f>
        <v>397500</v>
      </c>
    </row>
    <row r="17" spans="2:5" x14ac:dyDescent="0.35">
      <c r="B17" s="20" t="s">
        <v>88</v>
      </c>
      <c r="C17" s="24">
        <f>'SUMMARY TOTAL'!AO42+'SUMMARY TOTAL'!AO33</f>
        <v>102000</v>
      </c>
    </row>
    <row r="18" spans="2:5" x14ac:dyDescent="0.35">
      <c r="B18" s="20" t="s">
        <v>153</v>
      </c>
      <c r="C18" s="24">
        <f>'SUMMARY TOTAL'!AO45-Personnel!BK31</f>
        <v>61098</v>
      </c>
    </row>
    <row r="19" spans="2:5" x14ac:dyDescent="0.35">
      <c r="B19" s="87" t="s">
        <v>150</v>
      </c>
      <c r="C19" s="24">
        <f>SUM(C15:C18)</f>
        <v>767674</v>
      </c>
      <c r="D19" s="1">
        <f>'SUMMARY TOTAL'!AO46</f>
        <v>767674</v>
      </c>
      <c r="E19" s="19">
        <f>C19-D19</f>
        <v>0</v>
      </c>
    </row>
    <row r="20" spans="2:5" x14ac:dyDescent="0.35">
      <c r="B20" s="20" t="s">
        <v>151</v>
      </c>
      <c r="C20" s="24"/>
    </row>
    <row r="23" spans="2:5" x14ac:dyDescent="0.35">
      <c r="B23" s="167" t="s">
        <v>155</v>
      </c>
      <c r="C23" s="167"/>
    </row>
    <row r="24" spans="2:5" x14ac:dyDescent="0.35">
      <c r="B24" s="85" t="s">
        <v>146</v>
      </c>
      <c r="C24" s="86" t="s">
        <v>147</v>
      </c>
    </row>
    <row r="25" spans="2:5" x14ac:dyDescent="0.35">
      <c r="B25" s="20" t="s">
        <v>148</v>
      </c>
      <c r="C25" s="24">
        <f>Personnel!BL43</f>
        <v>207076</v>
      </c>
    </row>
    <row r="26" spans="2:5" x14ac:dyDescent="0.35">
      <c r="B26" s="20" t="s">
        <v>149</v>
      </c>
      <c r="C26" s="24">
        <f>'SUMMARY TOTAL'!AP27</f>
        <v>397500</v>
      </c>
    </row>
    <row r="27" spans="2:5" x14ac:dyDescent="0.35">
      <c r="B27" s="20" t="s">
        <v>88</v>
      </c>
      <c r="C27" s="24">
        <f>'SUMMARY TOTAL'!AP42+'SUMMARY TOTAL'!AP33</f>
        <v>102000</v>
      </c>
    </row>
    <row r="28" spans="2:5" x14ac:dyDescent="0.35">
      <c r="B28" s="20" t="s">
        <v>153</v>
      </c>
      <c r="C28" s="24">
        <f>'SUMMARY TOTAL'!AP45-Personnel!BK43</f>
        <v>61098</v>
      </c>
    </row>
    <row r="29" spans="2:5" x14ac:dyDescent="0.35">
      <c r="B29" s="87" t="s">
        <v>150</v>
      </c>
      <c r="C29" s="24">
        <f>SUM(C25:C28)</f>
        <v>767674</v>
      </c>
      <c r="D29" s="1">
        <f>'SUMMARY TOTAL'!AP46</f>
        <v>767674</v>
      </c>
      <c r="E29" s="19">
        <f>C29-D29</f>
        <v>0</v>
      </c>
    </row>
    <row r="30" spans="2:5" x14ac:dyDescent="0.35">
      <c r="B30" s="20" t="s">
        <v>151</v>
      </c>
      <c r="C30" s="24"/>
    </row>
    <row r="33" spans="2:5" x14ac:dyDescent="0.35">
      <c r="B33" s="167" t="s">
        <v>156</v>
      </c>
      <c r="C33" s="167"/>
    </row>
    <row r="34" spans="2:5" x14ac:dyDescent="0.35">
      <c r="B34" s="85" t="s">
        <v>146</v>
      </c>
      <c r="C34" s="86" t="s">
        <v>147</v>
      </c>
    </row>
    <row r="35" spans="2:5" x14ac:dyDescent="0.35">
      <c r="B35" s="20" t="s">
        <v>148</v>
      </c>
      <c r="C35" s="24">
        <f>Personnel!BL55</f>
        <v>207076</v>
      </c>
    </row>
    <row r="36" spans="2:5" x14ac:dyDescent="0.35">
      <c r="B36" s="20" t="s">
        <v>149</v>
      </c>
      <c r="C36" s="24">
        <f>'SUMMARY TOTAL'!AQ27</f>
        <v>397500</v>
      </c>
    </row>
    <row r="37" spans="2:5" x14ac:dyDescent="0.35">
      <c r="B37" s="20" t="s">
        <v>88</v>
      </c>
      <c r="C37" s="24">
        <f>'SUMMARY TOTAL'!AQ42+'SUMMARY TOTAL'!AQ33</f>
        <v>102000</v>
      </c>
    </row>
    <row r="38" spans="2:5" x14ac:dyDescent="0.35">
      <c r="B38" s="20" t="s">
        <v>153</v>
      </c>
      <c r="C38" s="24">
        <f>'SUMMARY TOTAL'!AQ45-Personnel!BK55</f>
        <v>61098</v>
      </c>
    </row>
    <row r="39" spans="2:5" x14ac:dyDescent="0.35">
      <c r="B39" s="87" t="s">
        <v>150</v>
      </c>
      <c r="C39" s="24">
        <f>SUM(C35:C38)</f>
        <v>767674</v>
      </c>
      <c r="D39" s="1">
        <f>'SUMMARY TOTAL'!AQ46</f>
        <v>767674</v>
      </c>
      <c r="E39" s="19">
        <f>C39-D39</f>
        <v>0</v>
      </c>
    </row>
    <row r="40" spans="2:5" x14ac:dyDescent="0.35">
      <c r="B40" s="20" t="s">
        <v>151</v>
      </c>
      <c r="C40" s="24"/>
    </row>
    <row r="43" spans="2:5" x14ac:dyDescent="0.35">
      <c r="B43" s="167" t="s">
        <v>192</v>
      </c>
      <c r="C43" s="167"/>
    </row>
    <row r="44" spans="2:5" x14ac:dyDescent="0.35">
      <c r="B44" s="85" t="s">
        <v>146</v>
      </c>
      <c r="C44" s="86" t="s">
        <v>147</v>
      </c>
    </row>
    <row r="45" spans="2:5" x14ac:dyDescent="0.35">
      <c r="B45" s="20" t="s">
        <v>148</v>
      </c>
      <c r="C45" s="24">
        <f>Personnel!BL67</f>
        <v>207076</v>
      </c>
    </row>
    <row r="46" spans="2:5" x14ac:dyDescent="0.35">
      <c r="B46" s="20" t="s">
        <v>149</v>
      </c>
      <c r="C46" s="24">
        <f>'SUMMARY TOTAL'!AR27</f>
        <v>397500</v>
      </c>
    </row>
    <row r="47" spans="2:5" x14ac:dyDescent="0.35">
      <c r="B47" s="20" t="s">
        <v>88</v>
      </c>
      <c r="C47" s="24">
        <f>'SUMMARY TOTAL'!AR42+'SUMMARY TOTAL'!AR33</f>
        <v>102000</v>
      </c>
    </row>
    <row r="48" spans="2:5" x14ac:dyDescent="0.35">
      <c r="B48" s="20" t="s">
        <v>153</v>
      </c>
      <c r="C48" s="24">
        <f>'SUMMARY TOTAL'!AR45-Personnel!BK67</f>
        <v>61098</v>
      </c>
    </row>
    <row r="49" spans="2:5" x14ac:dyDescent="0.35">
      <c r="B49" s="87" t="s">
        <v>150</v>
      </c>
      <c r="C49" s="24">
        <f>SUM(C45:C48)</f>
        <v>767674</v>
      </c>
      <c r="D49" s="1">
        <f>'SUMMARY TOTAL'!AR46</f>
        <v>767674</v>
      </c>
      <c r="E49" s="19">
        <f>C49-D49</f>
        <v>0</v>
      </c>
    </row>
    <row r="50" spans="2:5" x14ac:dyDescent="0.35">
      <c r="B50" s="20" t="s">
        <v>151</v>
      </c>
      <c r="C50" s="24"/>
    </row>
    <row r="53" spans="2:5" x14ac:dyDescent="0.35">
      <c r="B53" s="1" t="s">
        <v>236</v>
      </c>
    </row>
    <row r="54" spans="2:5" x14ac:dyDescent="0.35">
      <c r="B54" s="1" t="s">
        <v>237</v>
      </c>
      <c r="C54" s="19">
        <f>C9+C19+C29+C39+C49</f>
        <v>4529159</v>
      </c>
    </row>
    <row r="55" spans="2:5" x14ac:dyDescent="0.35">
      <c r="C55" s="1">
        <f>'SUMMARY TOTAL'!AS46</f>
        <v>4529159</v>
      </c>
    </row>
    <row r="56" spans="2:5" x14ac:dyDescent="0.35">
      <c r="D56" s="19">
        <f>C55-C54</f>
        <v>0</v>
      </c>
    </row>
  </sheetData>
  <mergeCells count="5">
    <mergeCell ref="B3:C3"/>
    <mergeCell ref="B13:C13"/>
    <mergeCell ref="B23:C23"/>
    <mergeCell ref="B33:C33"/>
    <mergeCell ref="B43:C4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A503-D314-4186-98D1-66473DECAFD7}">
  <dimension ref="A1:AS51"/>
  <sheetViews>
    <sheetView workbookViewId="0">
      <pane xSplit="3" topLeftCell="AA1" activePane="topRight" state="frozen"/>
      <selection pane="topRight" activeCell="A54" sqref="A54"/>
    </sheetView>
  </sheetViews>
  <sheetFormatPr defaultRowHeight="14.15" x14ac:dyDescent="0.35"/>
  <cols>
    <col min="1" max="3" width="23" style="1" customWidth="1"/>
    <col min="4" max="8" width="8.765625" style="1" customWidth="1"/>
    <col min="9" max="9" width="9.61328125" style="1" customWidth="1"/>
    <col min="10" max="39" width="8.765625" style="1" customWidth="1"/>
    <col min="40" max="40" width="9.3828125" style="1" bestFit="1" customWidth="1"/>
    <col min="41" max="41" width="10.3046875" style="1" bestFit="1" customWidth="1"/>
    <col min="42" max="42" width="9.3828125" style="1" bestFit="1" customWidth="1"/>
    <col min="43" max="44" width="10.3046875" style="1" bestFit="1" customWidth="1"/>
    <col min="45" max="45" width="10.53515625" style="1" customWidth="1"/>
    <col min="46" max="16384" width="9.23046875" style="1"/>
  </cols>
  <sheetData>
    <row r="1" spans="1:45" x14ac:dyDescent="0.35">
      <c r="A1" s="4" t="s">
        <v>8</v>
      </c>
      <c r="B1" s="4"/>
      <c r="C1" s="4"/>
    </row>
    <row r="2" spans="1:45" x14ac:dyDescent="0.35">
      <c r="A2" s="4" t="s">
        <v>118</v>
      </c>
      <c r="B2" s="4"/>
      <c r="C2" s="4"/>
    </row>
    <row r="3" spans="1:45" x14ac:dyDescent="0.35">
      <c r="A3" s="4" t="s">
        <v>117</v>
      </c>
      <c r="B3" s="4"/>
      <c r="C3" s="4"/>
    </row>
    <row r="4" spans="1:45" x14ac:dyDescent="0.35">
      <c r="A4" s="4" t="s">
        <v>119</v>
      </c>
      <c r="B4" s="4"/>
      <c r="C4" s="4"/>
    </row>
    <row r="7" spans="1:45" ht="14.15" customHeight="1" x14ac:dyDescent="0.35">
      <c r="A7" s="5" t="s">
        <v>113</v>
      </c>
      <c r="B7" s="5"/>
      <c r="C7" s="5"/>
      <c r="D7" s="168" t="s">
        <v>122</v>
      </c>
      <c r="E7" s="169"/>
      <c r="F7" s="169"/>
      <c r="G7" s="169"/>
      <c r="H7" s="169"/>
      <c r="I7" s="170"/>
      <c r="J7" s="168" t="s">
        <v>123</v>
      </c>
      <c r="K7" s="169"/>
      <c r="L7" s="169"/>
      <c r="M7" s="169"/>
      <c r="N7" s="169"/>
      <c r="O7" s="169"/>
      <c r="P7" s="173" t="s">
        <v>124</v>
      </c>
      <c r="Q7" s="173"/>
      <c r="R7" s="173"/>
      <c r="S7" s="173"/>
      <c r="T7" s="173"/>
      <c r="U7" s="173"/>
      <c r="V7" s="168" t="s">
        <v>125</v>
      </c>
      <c r="W7" s="169"/>
      <c r="X7" s="169"/>
      <c r="Y7" s="169"/>
      <c r="Z7" s="169"/>
      <c r="AA7" s="170"/>
      <c r="AB7" s="168" t="s">
        <v>126</v>
      </c>
      <c r="AC7" s="169"/>
      <c r="AD7" s="169"/>
      <c r="AE7" s="169"/>
      <c r="AF7" s="169"/>
      <c r="AG7" s="170"/>
      <c r="AH7" s="168" t="s">
        <v>127</v>
      </c>
      <c r="AI7" s="169"/>
      <c r="AJ7" s="169"/>
      <c r="AK7" s="169"/>
      <c r="AL7" s="169"/>
      <c r="AM7" s="170"/>
      <c r="AN7" s="171" t="s">
        <v>21</v>
      </c>
      <c r="AO7" s="172"/>
      <c r="AP7" s="172"/>
      <c r="AQ7" s="172"/>
      <c r="AR7" s="172"/>
      <c r="AS7" s="172"/>
    </row>
    <row r="8" spans="1:45" x14ac:dyDescent="0.35">
      <c r="A8" s="5"/>
      <c r="B8" s="5"/>
      <c r="C8" s="5"/>
      <c r="D8" s="5" t="s">
        <v>158</v>
      </c>
      <c r="E8" s="5" t="s">
        <v>160</v>
      </c>
      <c r="F8" s="5" t="s">
        <v>162</v>
      </c>
      <c r="G8" s="5" t="s">
        <v>164</v>
      </c>
      <c r="H8" s="5" t="s">
        <v>166</v>
      </c>
      <c r="I8" s="5" t="s">
        <v>21</v>
      </c>
      <c r="J8" s="5" t="s">
        <v>158</v>
      </c>
      <c r="K8" s="5" t="s">
        <v>160</v>
      </c>
      <c r="L8" s="5" t="s">
        <v>162</v>
      </c>
      <c r="M8" s="5" t="s">
        <v>164</v>
      </c>
      <c r="N8" s="5" t="s">
        <v>166</v>
      </c>
      <c r="O8" s="5" t="s">
        <v>21</v>
      </c>
      <c r="P8" s="71" t="s">
        <v>158</v>
      </c>
      <c r="Q8" s="71" t="s">
        <v>160</v>
      </c>
      <c r="R8" s="71" t="s">
        <v>162</v>
      </c>
      <c r="S8" s="71" t="s">
        <v>164</v>
      </c>
      <c r="T8" s="71" t="s">
        <v>166</v>
      </c>
      <c r="U8" s="71" t="s">
        <v>21</v>
      </c>
      <c r="V8" s="5" t="s">
        <v>158</v>
      </c>
      <c r="W8" s="5" t="s">
        <v>160</v>
      </c>
      <c r="X8" s="5" t="s">
        <v>162</v>
      </c>
      <c r="Y8" s="5" t="s">
        <v>164</v>
      </c>
      <c r="Z8" s="5" t="s">
        <v>166</v>
      </c>
      <c r="AA8" s="71" t="s">
        <v>21</v>
      </c>
      <c r="AB8" s="5" t="s">
        <v>158</v>
      </c>
      <c r="AC8" s="5" t="s">
        <v>160</v>
      </c>
      <c r="AD8" s="5" t="s">
        <v>162</v>
      </c>
      <c r="AE8" s="5" t="s">
        <v>164</v>
      </c>
      <c r="AF8" s="5" t="s">
        <v>166</v>
      </c>
      <c r="AG8" s="71" t="s">
        <v>21</v>
      </c>
      <c r="AH8" s="5" t="s">
        <v>158</v>
      </c>
      <c r="AI8" s="5" t="s">
        <v>160</v>
      </c>
      <c r="AJ8" s="5" t="s">
        <v>162</v>
      </c>
      <c r="AK8" s="5" t="s">
        <v>164</v>
      </c>
      <c r="AL8" s="5" t="s">
        <v>166</v>
      </c>
      <c r="AM8" s="71" t="s">
        <v>21</v>
      </c>
      <c r="AN8" s="5" t="s">
        <v>158</v>
      </c>
      <c r="AO8" s="5" t="s">
        <v>160</v>
      </c>
      <c r="AP8" s="5" t="s">
        <v>162</v>
      </c>
      <c r="AQ8" s="5" t="s">
        <v>164</v>
      </c>
      <c r="AR8" s="5" t="s">
        <v>166</v>
      </c>
      <c r="AS8" s="71" t="s">
        <v>21</v>
      </c>
    </row>
    <row r="9" spans="1:45" x14ac:dyDescent="0.35">
      <c r="A9" s="74" t="s">
        <v>132</v>
      </c>
      <c r="B9" s="83" t="s">
        <v>112</v>
      </c>
      <c r="C9" s="83" t="s">
        <v>128</v>
      </c>
      <c r="D9" s="82"/>
      <c r="E9" s="82"/>
      <c r="F9" s="82"/>
      <c r="G9" s="82"/>
      <c r="H9" s="82"/>
      <c r="I9" s="161"/>
      <c r="J9" s="82"/>
      <c r="K9" s="82"/>
      <c r="L9" s="82"/>
      <c r="M9" s="82"/>
      <c r="N9" s="82"/>
      <c r="O9" s="161"/>
      <c r="P9" s="82"/>
      <c r="Q9" s="82"/>
      <c r="R9" s="82"/>
      <c r="S9" s="82"/>
      <c r="T9" s="82"/>
      <c r="U9" s="161"/>
      <c r="V9" s="82"/>
      <c r="W9" s="82"/>
      <c r="X9" s="82"/>
      <c r="Y9" s="82"/>
      <c r="Z9" s="82"/>
      <c r="AA9" s="161"/>
      <c r="AB9" s="82"/>
      <c r="AC9" s="82"/>
      <c r="AD9" s="82"/>
      <c r="AE9" s="82"/>
      <c r="AF9" s="82"/>
      <c r="AG9" s="161"/>
      <c r="AH9" s="82"/>
      <c r="AI9" s="82"/>
      <c r="AJ9" s="82"/>
      <c r="AK9" s="82"/>
      <c r="AL9" s="82"/>
      <c r="AM9" s="161"/>
      <c r="AN9" s="82"/>
      <c r="AO9" s="82"/>
      <c r="AP9" s="82"/>
      <c r="AQ9" s="82"/>
      <c r="AR9" s="82"/>
      <c r="AS9" s="161"/>
    </row>
    <row r="10" spans="1:45" x14ac:dyDescent="0.35">
      <c r="A10" s="3"/>
      <c r="B10" s="3" t="str">
        <f>Personnel!B8</f>
        <v>John Doe</v>
      </c>
      <c r="C10" s="3" t="str">
        <f>Personnel!C8</f>
        <v>Principal Investigator</v>
      </c>
      <c r="D10" s="76">
        <f>Personnel!H8</f>
        <v>10605</v>
      </c>
      <c r="E10" s="76">
        <f>Personnel!H20</f>
        <v>10605</v>
      </c>
      <c r="F10" s="76">
        <f>Personnel!H32</f>
        <v>10605</v>
      </c>
      <c r="G10" s="76">
        <f>Personnel!H44</f>
        <v>10605</v>
      </c>
      <c r="H10" s="76">
        <f>Personnel!H56</f>
        <v>10605</v>
      </c>
      <c r="I10" s="162">
        <f>SUM(D10:H10)</f>
        <v>53025</v>
      </c>
      <c r="J10" s="76">
        <f>Personnel!Q8</f>
        <v>10923</v>
      </c>
      <c r="K10" s="76">
        <f>Personnel!Q20</f>
        <v>10923</v>
      </c>
      <c r="L10" s="76">
        <f>Personnel!Q32</f>
        <v>10923</v>
      </c>
      <c r="M10" s="76">
        <f>Personnel!Q44</f>
        <v>10923</v>
      </c>
      <c r="N10" s="76">
        <f>Personnel!Q56</f>
        <v>10923</v>
      </c>
      <c r="O10" s="162">
        <f>SUM(J10:N10)</f>
        <v>54615</v>
      </c>
      <c r="P10" s="76">
        <f>Personnel!Z8</f>
        <v>11251</v>
      </c>
      <c r="Q10" s="76">
        <f>Personnel!Z20</f>
        <v>11251</v>
      </c>
      <c r="R10" s="76">
        <f>Personnel!Z32</f>
        <v>11251</v>
      </c>
      <c r="S10" s="76">
        <f>Personnel!Z44</f>
        <v>11251</v>
      </c>
      <c r="T10" s="76">
        <f>Personnel!Z56</f>
        <v>11251</v>
      </c>
      <c r="U10" s="162">
        <f>SUM(P10:T10)</f>
        <v>56255</v>
      </c>
      <c r="V10" s="76">
        <f>Personnel!AI8</f>
        <v>11588</v>
      </c>
      <c r="W10" s="76">
        <f>Personnel!AI20</f>
        <v>11588</v>
      </c>
      <c r="X10" s="76">
        <f>Personnel!AI32</f>
        <v>11588</v>
      </c>
      <c r="Y10" s="76">
        <f>Personnel!AI44</f>
        <v>11588</v>
      </c>
      <c r="Z10" s="76">
        <f>Personnel!AI56</f>
        <v>11588</v>
      </c>
      <c r="AA10" s="162">
        <f>SUM(V10:Z10)</f>
        <v>57940</v>
      </c>
      <c r="AB10" s="76">
        <f>Personnel!AR8</f>
        <v>11936</v>
      </c>
      <c r="AC10" s="76">
        <f>Personnel!AR20</f>
        <v>11936</v>
      </c>
      <c r="AD10" s="76">
        <f>Personnel!AR32</f>
        <v>11936</v>
      </c>
      <c r="AE10" s="76">
        <f>Personnel!AR44</f>
        <v>11936</v>
      </c>
      <c r="AF10" s="76">
        <f>Personnel!AR56</f>
        <v>11936</v>
      </c>
      <c r="AG10" s="162">
        <f>SUM(AB10:AF10)</f>
        <v>59680</v>
      </c>
      <c r="AH10" s="76">
        <f>Personnel!BA8</f>
        <v>12294</v>
      </c>
      <c r="AI10" s="76">
        <f>Personnel!BA20</f>
        <v>12294</v>
      </c>
      <c r="AJ10" s="76">
        <f>Personnel!BA32</f>
        <v>12294</v>
      </c>
      <c r="AK10" s="76">
        <f>Personnel!BA44</f>
        <v>12294</v>
      </c>
      <c r="AL10" s="76">
        <f>Personnel!BA56</f>
        <v>12294</v>
      </c>
      <c r="AM10" s="162">
        <f>SUM(AH10:AL10)</f>
        <v>61470</v>
      </c>
      <c r="AN10" s="76">
        <f>D10+J10+P10+V10+AB10+AH10</f>
        <v>68597</v>
      </c>
      <c r="AO10" s="76">
        <f>E10+K10+Q10+W10+AC10+AI10</f>
        <v>68597</v>
      </c>
      <c r="AP10" s="76">
        <f>F10+L10+R10+X10+AD10+AJ10</f>
        <v>68597</v>
      </c>
      <c r="AQ10" s="76">
        <f>G10+M10+S10+Y10+AE10+AK10</f>
        <v>68597</v>
      </c>
      <c r="AR10" s="76">
        <f>H10+N10+T10+Z10+AF10+AL10</f>
        <v>68597</v>
      </c>
      <c r="AS10" s="162">
        <f>SUM(AN10:AR10)</f>
        <v>342985</v>
      </c>
    </row>
    <row r="11" spans="1:45" x14ac:dyDescent="0.35">
      <c r="A11" s="3"/>
      <c r="B11" s="3" t="str">
        <f>Personnel!B9</f>
        <v>Jane Doe</v>
      </c>
      <c r="C11" s="3" t="str">
        <f>Personnel!C9</f>
        <v>Co-Investigator</v>
      </c>
      <c r="D11" s="76">
        <f>Personnel!H9</f>
        <v>3750</v>
      </c>
      <c r="E11" s="76">
        <f>Personnel!H21</f>
        <v>3750</v>
      </c>
      <c r="F11" s="76">
        <f>Personnel!H33</f>
        <v>3750</v>
      </c>
      <c r="G11" s="76">
        <f>Personnel!H45</f>
        <v>3750</v>
      </c>
      <c r="H11" s="76">
        <f>Personnel!H57</f>
        <v>3750</v>
      </c>
      <c r="I11" s="162">
        <f t="shared" ref="I11:I19" si="0">SUM(D11:H11)</f>
        <v>18750</v>
      </c>
      <c r="J11" s="76">
        <f>Personnel!Q9</f>
        <v>3863</v>
      </c>
      <c r="K11" s="76">
        <f>Personnel!Q21</f>
        <v>3863</v>
      </c>
      <c r="L11" s="76">
        <f>Personnel!Q33</f>
        <v>3863</v>
      </c>
      <c r="M11" s="76">
        <f>Personnel!Q45</f>
        <v>3863</v>
      </c>
      <c r="N11" s="76">
        <f>Personnel!Q57</f>
        <v>3863</v>
      </c>
      <c r="O11" s="162">
        <f>SUM(J11:N11)</f>
        <v>19315</v>
      </c>
      <c r="P11" s="76">
        <f>Personnel!Z9</f>
        <v>3978</v>
      </c>
      <c r="Q11" s="76">
        <f>Personnel!Z21</f>
        <v>3978</v>
      </c>
      <c r="R11" s="76">
        <f>Personnel!Z33</f>
        <v>3978</v>
      </c>
      <c r="S11" s="76">
        <f>Personnel!Z45</f>
        <v>3978</v>
      </c>
      <c r="T11" s="76">
        <f>Personnel!Z57</f>
        <v>3978</v>
      </c>
      <c r="U11" s="162">
        <f>SUM(P11:T11)</f>
        <v>19890</v>
      </c>
      <c r="V11" s="76">
        <f>Personnel!AI9</f>
        <v>4098</v>
      </c>
      <c r="W11" s="76">
        <f>Personnel!AI21</f>
        <v>4098</v>
      </c>
      <c r="X11" s="76">
        <f>Personnel!AI33</f>
        <v>4098</v>
      </c>
      <c r="Y11" s="76">
        <f>Personnel!AI45</f>
        <v>4098</v>
      </c>
      <c r="Z11" s="76">
        <f>Personnel!AI57</f>
        <v>4098</v>
      </c>
      <c r="AA11" s="162">
        <f>SUM(V11:Z11)</f>
        <v>20490</v>
      </c>
      <c r="AB11" s="76">
        <f>Personnel!AR9</f>
        <v>4221</v>
      </c>
      <c r="AC11" s="76">
        <f>Personnel!AR21</f>
        <v>4221</v>
      </c>
      <c r="AD11" s="76">
        <f>Personnel!AR33</f>
        <v>4221</v>
      </c>
      <c r="AE11" s="76">
        <f>Personnel!AR45</f>
        <v>4221</v>
      </c>
      <c r="AF11" s="76">
        <f>Personnel!AR57</f>
        <v>4221</v>
      </c>
      <c r="AG11" s="162">
        <f>SUM(AB11:AF11)</f>
        <v>21105</v>
      </c>
      <c r="AH11" s="76">
        <f>Personnel!BA9</f>
        <v>4347</v>
      </c>
      <c r="AI11" s="76">
        <f>Personnel!BA21</f>
        <v>4347</v>
      </c>
      <c r="AJ11" s="76">
        <f>Personnel!BA33</f>
        <v>4347</v>
      </c>
      <c r="AK11" s="76">
        <f>Personnel!BA45</f>
        <v>4347</v>
      </c>
      <c r="AL11" s="76">
        <f>Personnel!BA57</f>
        <v>4347</v>
      </c>
      <c r="AM11" s="162">
        <f>SUM(AH11:AL11)</f>
        <v>21735</v>
      </c>
      <c r="AN11" s="76">
        <f t="shared" ref="AN11:AN19" si="1">D11+J11+P11+V11+AB11+AH11</f>
        <v>24257</v>
      </c>
      <c r="AO11" s="76">
        <f t="shared" ref="AO11:AO19" si="2">E11+K11+Q11+W11+AC11+AI11</f>
        <v>24257</v>
      </c>
      <c r="AP11" s="76">
        <f t="shared" ref="AP11:AP19" si="3">F11+L11+R11+X11+AD11+AJ11</f>
        <v>24257</v>
      </c>
      <c r="AQ11" s="76">
        <f t="shared" ref="AQ11:AQ19" si="4">G11+M11+S11+Y11+AE11+AK11</f>
        <v>24257</v>
      </c>
      <c r="AR11" s="76">
        <f t="shared" ref="AR11:AR19" si="5">H11+N11+T11+Z11+AF11+AL11</f>
        <v>24257</v>
      </c>
      <c r="AS11" s="162">
        <f>SUM(AN11:AR11)</f>
        <v>121285</v>
      </c>
    </row>
    <row r="12" spans="1:45" x14ac:dyDescent="0.35">
      <c r="A12" s="3"/>
      <c r="B12" s="3">
        <f>Personnel!B10</f>
        <v>0</v>
      </c>
      <c r="C12" s="3">
        <f>Personnel!C10</f>
        <v>0</v>
      </c>
      <c r="D12" s="76">
        <f>Personnel!H10</f>
        <v>0</v>
      </c>
      <c r="E12" s="76">
        <f>Personnel!H22</f>
        <v>0</v>
      </c>
      <c r="F12" s="76">
        <f>Personnel!H34</f>
        <v>0</v>
      </c>
      <c r="G12" s="76">
        <f>Personnel!H46</f>
        <v>0</v>
      </c>
      <c r="H12" s="76">
        <f>Personnel!H58</f>
        <v>0</v>
      </c>
      <c r="I12" s="162">
        <f t="shared" si="0"/>
        <v>0</v>
      </c>
      <c r="J12" s="76">
        <f>Personnel!Q10</f>
        <v>0</v>
      </c>
      <c r="K12" s="76">
        <f>Personnel!Q22</f>
        <v>0</v>
      </c>
      <c r="L12" s="76">
        <f>Personnel!Q34</f>
        <v>0</v>
      </c>
      <c r="M12" s="76">
        <f>Personnel!Q46</f>
        <v>0</v>
      </c>
      <c r="N12" s="76">
        <f>Personnel!Q58</f>
        <v>0</v>
      </c>
      <c r="O12" s="162">
        <f t="shared" ref="O12:O19" si="6">SUM(J12:N12)</f>
        <v>0</v>
      </c>
      <c r="P12" s="76">
        <f>Personnel!Z10</f>
        <v>0</v>
      </c>
      <c r="Q12" s="76">
        <f>Personnel!Z22</f>
        <v>0</v>
      </c>
      <c r="R12" s="76">
        <f>Personnel!Z34</f>
        <v>0</v>
      </c>
      <c r="S12" s="76">
        <f>Personnel!Z46</f>
        <v>0</v>
      </c>
      <c r="T12" s="76">
        <f>Personnel!Z58</f>
        <v>0</v>
      </c>
      <c r="U12" s="162">
        <f t="shared" ref="U12:U19" si="7">SUM(P12:T12)</f>
        <v>0</v>
      </c>
      <c r="V12" s="76">
        <f>Personnel!AI10</f>
        <v>0</v>
      </c>
      <c r="W12" s="76">
        <f>Personnel!AI22</f>
        <v>0</v>
      </c>
      <c r="X12" s="76">
        <f>Personnel!AI34</f>
        <v>0</v>
      </c>
      <c r="Y12" s="76">
        <f>Personnel!AI46</f>
        <v>0</v>
      </c>
      <c r="Z12" s="76">
        <f>Personnel!AI58</f>
        <v>0</v>
      </c>
      <c r="AA12" s="162">
        <f t="shared" ref="AA12:AA19" si="8">SUM(V12:Z12)</f>
        <v>0</v>
      </c>
      <c r="AB12" s="76">
        <f>Personnel!AR10</f>
        <v>0</v>
      </c>
      <c r="AC12" s="76">
        <f>Personnel!AR22</f>
        <v>0</v>
      </c>
      <c r="AD12" s="76">
        <f>Personnel!AR34</f>
        <v>0</v>
      </c>
      <c r="AE12" s="76">
        <f>Personnel!AR46</f>
        <v>0</v>
      </c>
      <c r="AF12" s="76">
        <f>Personnel!AR58</f>
        <v>0</v>
      </c>
      <c r="AG12" s="162">
        <f t="shared" ref="AG12:AG19" si="9">SUM(AB12:AF12)</f>
        <v>0</v>
      </c>
      <c r="AH12" s="76">
        <f>Personnel!BA10</f>
        <v>0</v>
      </c>
      <c r="AI12" s="76">
        <f>Personnel!BA22</f>
        <v>0</v>
      </c>
      <c r="AJ12" s="76">
        <f>Personnel!BA34</f>
        <v>0</v>
      </c>
      <c r="AK12" s="76">
        <f>Personnel!BA46</f>
        <v>0</v>
      </c>
      <c r="AL12" s="76">
        <f>Personnel!BA58</f>
        <v>0</v>
      </c>
      <c r="AM12" s="162">
        <f t="shared" ref="AM12:AM19" si="10">SUM(AH12:AL12)</f>
        <v>0</v>
      </c>
      <c r="AN12" s="76">
        <f t="shared" si="1"/>
        <v>0</v>
      </c>
      <c r="AO12" s="76">
        <f t="shared" si="2"/>
        <v>0</v>
      </c>
      <c r="AP12" s="76">
        <f t="shared" si="3"/>
        <v>0</v>
      </c>
      <c r="AQ12" s="76">
        <f t="shared" si="4"/>
        <v>0</v>
      </c>
      <c r="AR12" s="76">
        <f t="shared" si="5"/>
        <v>0</v>
      </c>
      <c r="AS12" s="162">
        <f t="shared" ref="AS12:AS19" si="11">SUM(AN12:AR12)</f>
        <v>0</v>
      </c>
    </row>
    <row r="13" spans="1:45" x14ac:dyDescent="0.35">
      <c r="A13" s="3"/>
      <c r="B13" s="3">
        <f>Personnel!B11</f>
        <v>0</v>
      </c>
      <c r="C13" s="3">
        <f>Personnel!C11</f>
        <v>0</v>
      </c>
      <c r="D13" s="76">
        <f>Personnel!H11</f>
        <v>0</v>
      </c>
      <c r="E13" s="76">
        <f>Personnel!H23</f>
        <v>0</v>
      </c>
      <c r="F13" s="76">
        <f>Personnel!H35</f>
        <v>0</v>
      </c>
      <c r="G13" s="76">
        <f>Personnel!H47</f>
        <v>0</v>
      </c>
      <c r="H13" s="76">
        <f>Personnel!H59</f>
        <v>0</v>
      </c>
      <c r="I13" s="162">
        <f t="shared" si="0"/>
        <v>0</v>
      </c>
      <c r="J13" s="76">
        <f>Personnel!Q11</f>
        <v>0</v>
      </c>
      <c r="K13" s="76">
        <f>Personnel!Q23</f>
        <v>0</v>
      </c>
      <c r="L13" s="76">
        <f>Personnel!Q35</f>
        <v>0</v>
      </c>
      <c r="M13" s="76">
        <f>Personnel!Q47</f>
        <v>0</v>
      </c>
      <c r="N13" s="76">
        <f>Personnel!Q59</f>
        <v>0</v>
      </c>
      <c r="O13" s="162">
        <f t="shared" si="6"/>
        <v>0</v>
      </c>
      <c r="P13" s="76">
        <f>Personnel!Z11</f>
        <v>0</v>
      </c>
      <c r="Q13" s="76">
        <f>Personnel!Z23</f>
        <v>0</v>
      </c>
      <c r="R13" s="76">
        <f>Personnel!Z35</f>
        <v>0</v>
      </c>
      <c r="S13" s="76">
        <f>Personnel!Z47</f>
        <v>0</v>
      </c>
      <c r="T13" s="76">
        <f>Personnel!Z59</f>
        <v>0</v>
      </c>
      <c r="U13" s="162">
        <f t="shared" si="7"/>
        <v>0</v>
      </c>
      <c r="V13" s="76">
        <f>Personnel!AI11</f>
        <v>0</v>
      </c>
      <c r="W13" s="76">
        <f>Personnel!AI23</f>
        <v>0</v>
      </c>
      <c r="X13" s="76">
        <f>Personnel!AI35</f>
        <v>0</v>
      </c>
      <c r="Y13" s="76">
        <f>Personnel!AI47</f>
        <v>0</v>
      </c>
      <c r="Z13" s="76">
        <f>Personnel!AI59</f>
        <v>0</v>
      </c>
      <c r="AA13" s="162">
        <f t="shared" si="8"/>
        <v>0</v>
      </c>
      <c r="AB13" s="76">
        <f>Personnel!AR11</f>
        <v>0</v>
      </c>
      <c r="AC13" s="76">
        <f>Personnel!AR23</f>
        <v>0</v>
      </c>
      <c r="AD13" s="76">
        <f>Personnel!AR35</f>
        <v>0</v>
      </c>
      <c r="AE13" s="76">
        <f>Personnel!AR47</f>
        <v>0</v>
      </c>
      <c r="AF13" s="76">
        <f>Personnel!AR59</f>
        <v>0</v>
      </c>
      <c r="AG13" s="162">
        <f t="shared" si="9"/>
        <v>0</v>
      </c>
      <c r="AH13" s="76">
        <f>Personnel!BA11</f>
        <v>0</v>
      </c>
      <c r="AI13" s="76">
        <f>Personnel!BA23</f>
        <v>0</v>
      </c>
      <c r="AJ13" s="76">
        <f>Personnel!BA35</f>
        <v>0</v>
      </c>
      <c r="AK13" s="76">
        <f>Personnel!BA47</f>
        <v>0</v>
      </c>
      <c r="AL13" s="76">
        <f>Personnel!BA59</f>
        <v>0</v>
      </c>
      <c r="AM13" s="162">
        <f t="shared" si="10"/>
        <v>0</v>
      </c>
      <c r="AN13" s="76">
        <f t="shared" si="1"/>
        <v>0</v>
      </c>
      <c r="AO13" s="76">
        <f t="shared" si="2"/>
        <v>0</v>
      </c>
      <c r="AP13" s="76">
        <f t="shared" si="3"/>
        <v>0</v>
      </c>
      <c r="AQ13" s="76">
        <f t="shared" si="4"/>
        <v>0</v>
      </c>
      <c r="AR13" s="76">
        <f t="shared" si="5"/>
        <v>0</v>
      </c>
      <c r="AS13" s="162">
        <f t="shared" si="11"/>
        <v>0</v>
      </c>
    </row>
    <row r="14" spans="1:45" x14ac:dyDescent="0.35">
      <c r="A14" s="3"/>
      <c r="B14" s="3">
        <f>Personnel!B12</f>
        <v>0</v>
      </c>
      <c r="C14" s="3">
        <f>Personnel!C12</f>
        <v>0</v>
      </c>
      <c r="D14" s="76">
        <f>Personnel!H12</f>
        <v>0</v>
      </c>
      <c r="E14" s="76">
        <f>Personnel!H24</f>
        <v>0</v>
      </c>
      <c r="F14" s="76">
        <f>Personnel!H36</f>
        <v>0</v>
      </c>
      <c r="G14" s="76">
        <f>Personnel!H48</f>
        <v>0</v>
      </c>
      <c r="H14" s="76">
        <f>Personnel!H60</f>
        <v>0</v>
      </c>
      <c r="I14" s="162">
        <f t="shared" si="0"/>
        <v>0</v>
      </c>
      <c r="J14" s="76">
        <f>Personnel!Q12</f>
        <v>0</v>
      </c>
      <c r="K14" s="76">
        <f>Personnel!Q24</f>
        <v>0</v>
      </c>
      <c r="L14" s="76">
        <f>Personnel!Q36</f>
        <v>0</v>
      </c>
      <c r="M14" s="76">
        <f>Personnel!Q48</f>
        <v>0</v>
      </c>
      <c r="N14" s="76">
        <f>Personnel!Q60</f>
        <v>0</v>
      </c>
      <c r="O14" s="162">
        <f t="shared" si="6"/>
        <v>0</v>
      </c>
      <c r="P14" s="76">
        <f>Personnel!Z12</f>
        <v>0</v>
      </c>
      <c r="Q14" s="76">
        <f>Personnel!Z24</f>
        <v>0</v>
      </c>
      <c r="R14" s="76">
        <f>Personnel!Z36</f>
        <v>0</v>
      </c>
      <c r="S14" s="76">
        <f>Personnel!Z48</f>
        <v>0</v>
      </c>
      <c r="T14" s="76">
        <f>Personnel!Z60</f>
        <v>0</v>
      </c>
      <c r="U14" s="162">
        <f t="shared" si="7"/>
        <v>0</v>
      </c>
      <c r="V14" s="76">
        <f>Personnel!AI12</f>
        <v>0</v>
      </c>
      <c r="W14" s="76">
        <f>Personnel!AI24</f>
        <v>0</v>
      </c>
      <c r="X14" s="76">
        <f>Personnel!AI36</f>
        <v>0</v>
      </c>
      <c r="Y14" s="76">
        <f>Personnel!AI48</f>
        <v>0</v>
      </c>
      <c r="Z14" s="76">
        <f>Personnel!AI60</f>
        <v>0</v>
      </c>
      <c r="AA14" s="162">
        <f t="shared" si="8"/>
        <v>0</v>
      </c>
      <c r="AB14" s="76">
        <f>Personnel!AR12</f>
        <v>0</v>
      </c>
      <c r="AC14" s="76">
        <f>Personnel!AR24</f>
        <v>0</v>
      </c>
      <c r="AD14" s="76">
        <f>Personnel!AR36</f>
        <v>0</v>
      </c>
      <c r="AE14" s="76">
        <f>Personnel!AR48</f>
        <v>0</v>
      </c>
      <c r="AF14" s="76">
        <f>Personnel!AR60</f>
        <v>0</v>
      </c>
      <c r="AG14" s="162">
        <f t="shared" si="9"/>
        <v>0</v>
      </c>
      <c r="AH14" s="76">
        <f>Personnel!BA12</f>
        <v>0</v>
      </c>
      <c r="AI14" s="76">
        <f>Personnel!BA24</f>
        <v>0</v>
      </c>
      <c r="AJ14" s="76">
        <f>Personnel!BA36</f>
        <v>0</v>
      </c>
      <c r="AK14" s="76">
        <f>Personnel!BA48</f>
        <v>0</v>
      </c>
      <c r="AL14" s="76">
        <f>Personnel!BA60</f>
        <v>0</v>
      </c>
      <c r="AM14" s="162">
        <f t="shared" si="10"/>
        <v>0</v>
      </c>
      <c r="AN14" s="76">
        <f t="shared" si="1"/>
        <v>0</v>
      </c>
      <c r="AO14" s="76">
        <f t="shared" si="2"/>
        <v>0</v>
      </c>
      <c r="AP14" s="76">
        <f t="shared" si="3"/>
        <v>0</v>
      </c>
      <c r="AQ14" s="76">
        <f t="shared" si="4"/>
        <v>0</v>
      </c>
      <c r="AR14" s="76">
        <f t="shared" si="5"/>
        <v>0</v>
      </c>
      <c r="AS14" s="162">
        <f t="shared" si="11"/>
        <v>0</v>
      </c>
    </row>
    <row r="15" spans="1:45" x14ac:dyDescent="0.35">
      <c r="A15" s="3"/>
      <c r="B15" s="3">
        <f>Personnel!B13</f>
        <v>0</v>
      </c>
      <c r="C15" s="3">
        <f>Personnel!C13</f>
        <v>0</v>
      </c>
      <c r="D15" s="76">
        <f>Personnel!H13</f>
        <v>0</v>
      </c>
      <c r="E15" s="76">
        <f>Personnel!H25</f>
        <v>0</v>
      </c>
      <c r="F15" s="76">
        <f>Personnel!H37</f>
        <v>0</v>
      </c>
      <c r="G15" s="76">
        <f>Personnel!H49</f>
        <v>0</v>
      </c>
      <c r="H15" s="76">
        <f>Personnel!H61</f>
        <v>0</v>
      </c>
      <c r="I15" s="162">
        <f t="shared" si="0"/>
        <v>0</v>
      </c>
      <c r="J15" s="76">
        <f>Personnel!Q13</f>
        <v>0</v>
      </c>
      <c r="K15" s="76">
        <f>Personnel!Q25</f>
        <v>0</v>
      </c>
      <c r="L15" s="76">
        <f>Personnel!Q37</f>
        <v>0</v>
      </c>
      <c r="M15" s="76">
        <f>Personnel!Q49</f>
        <v>0</v>
      </c>
      <c r="N15" s="76">
        <f>Personnel!Q61</f>
        <v>0</v>
      </c>
      <c r="O15" s="162">
        <f t="shared" si="6"/>
        <v>0</v>
      </c>
      <c r="P15" s="76">
        <f>Personnel!Z13</f>
        <v>0</v>
      </c>
      <c r="Q15" s="76">
        <f>Personnel!Z25</f>
        <v>0</v>
      </c>
      <c r="R15" s="76">
        <f>Personnel!Z37</f>
        <v>0</v>
      </c>
      <c r="S15" s="76">
        <f>Personnel!Z49</f>
        <v>0</v>
      </c>
      <c r="T15" s="76">
        <f>Personnel!Z61</f>
        <v>0</v>
      </c>
      <c r="U15" s="162">
        <f t="shared" si="7"/>
        <v>0</v>
      </c>
      <c r="V15" s="76">
        <f>Personnel!AI13</f>
        <v>0</v>
      </c>
      <c r="W15" s="76">
        <f>Personnel!AI25</f>
        <v>0</v>
      </c>
      <c r="X15" s="76">
        <f>Personnel!AI37</f>
        <v>0</v>
      </c>
      <c r="Y15" s="76">
        <f>Personnel!AI49</f>
        <v>0</v>
      </c>
      <c r="Z15" s="76">
        <f>Personnel!AI61</f>
        <v>0</v>
      </c>
      <c r="AA15" s="162">
        <f t="shared" si="8"/>
        <v>0</v>
      </c>
      <c r="AB15" s="76">
        <f>Personnel!AR13</f>
        <v>0</v>
      </c>
      <c r="AC15" s="76">
        <f>Personnel!AR25</f>
        <v>0</v>
      </c>
      <c r="AD15" s="76">
        <f>Personnel!AR37</f>
        <v>0</v>
      </c>
      <c r="AE15" s="76">
        <f>Personnel!AR49</f>
        <v>0</v>
      </c>
      <c r="AF15" s="76">
        <f>Personnel!AR61</f>
        <v>0</v>
      </c>
      <c r="AG15" s="162">
        <f t="shared" si="9"/>
        <v>0</v>
      </c>
      <c r="AH15" s="76">
        <f>Personnel!BA13</f>
        <v>0</v>
      </c>
      <c r="AI15" s="76">
        <f>Personnel!BA25</f>
        <v>0</v>
      </c>
      <c r="AJ15" s="76">
        <f>Personnel!BA37</f>
        <v>0</v>
      </c>
      <c r="AK15" s="76">
        <f>Personnel!BA49</f>
        <v>0</v>
      </c>
      <c r="AL15" s="76">
        <f>Personnel!BA61</f>
        <v>0</v>
      </c>
      <c r="AM15" s="162">
        <f t="shared" si="10"/>
        <v>0</v>
      </c>
      <c r="AN15" s="76">
        <f t="shared" si="1"/>
        <v>0</v>
      </c>
      <c r="AO15" s="76">
        <f t="shared" si="2"/>
        <v>0</v>
      </c>
      <c r="AP15" s="76">
        <f t="shared" si="3"/>
        <v>0</v>
      </c>
      <c r="AQ15" s="76">
        <f t="shared" si="4"/>
        <v>0</v>
      </c>
      <c r="AR15" s="76">
        <f t="shared" si="5"/>
        <v>0</v>
      </c>
      <c r="AS15" s="162">
        <f t="shared" si="11"/>
        <v>0</v>
      </c>
    </row>
    <row r="16" spans="1:45" x14ac:dyDescent="0.35">
      <c r="A16" s="3"/>
      <c r="B16" s="3">
        <f>Personnel!B14</f>
        <v>0</v>
      </c>
      <c r="C16" s="3">
        <f>Personnel!C14</f>
        <v>0</v>
      </c>
      <c r="D16" s="76">
        <f>Personnel!H14</f>
        <v>0</v>
      </c>
      <c r="E16" s="76">
        <f>Personnel!H26</f>
        <v>0</v>
      </c>
      <c r="F16" s="76">
        <f>Personnel!H38</f>
        <v>0</v>
      </c>
      <c r="G16" s="76">
        <f>Personnel!H50</f>
        <v>0</v>
      </c>
      <c r="H16" s="76">
        <f>Personnel!H62</f>
        <v>0</v>
      </c>
      <c r="I16" s="162">
        <f t="shared" si="0"/>
        <v>0</v>
      </c>
      <c r="J16" s="76">
        <f>Personnel!Q14</f>
        <v>0</v>
      </c>
      <c r="K16" s="76">
        <f>Personnel!Q26</f>
        <v>0</v>
      </c>
      <c r="L16" s="76">
        <f>Personnel!Q38</f>
        <v>0</v>
      </c>
      <c r="M16" s="76">
        <f>Personnel!Q50</f>
        <v>0</v>
      </c>
      <c r="N16" s="76">
        <f>Personnel!Q62</f>
        <v>0</v>
      </c>
      <c r="O16" s="162">
        <f t="shared" si="6"/>
        <v>0</v>
      </c>
      <c r="P16" s="76">
        <f>Personnel!Z14</f>
        <v>0</v>
      </c>
      <c r="Q16" s="76">
        <f>Personnel!Z26</f>
        <v>0</v>
      </c>
      <c r="R16" s="76">
        <f>Personnel!Z38</f>
        <v>0</v>
      </c>
      <c r="S16" s="76">
        <f>Personnel!Z50</f>
        <v>0</v>
      </c>
      <c r="T16" s="76">
        <f>Personnel!Z62</f>
        <v>0</v>
      </c>
      <c r="U16" s="162">
        <f t="shared" si="7"/>
        <v>0</v>
      </c>
      <c r="V16" s="76">
        <f>Personnel!AI14</f>
        <v>0</v>
      </c>
      <c r="W16" s="76">
        <f>Personnel!AI26</f>
        <v>0</v>
      </c>
      <c r="X16" s="76">
        <f>Personnel!AI38</f>
        <v>0</v>
      </c>
      <c r="Y16" s="76">
        <f>Personnel!AI50</f>
        <v>0</v>
      </c>
      <c r="Z16" s="76">
        <f>Personnel!AI62</f>
        <v>0</v>
      </c>
      <c r="AA16" s="162">
        <f t="shared" si="8"/>
        <v>0</v>
      </c>
      <c r="AB16" s="76">
        <f>Personnel!AR14</f>
        <v>0</v>
      </c>
      <c r="AC16" s="76">
        <f>Personnel!AR26</f>
        <v>0</v>
      </c>
      <c r="AD16" s="76">
        <f>Personnel!AR38</f>
        <v>0</v>
      </c>
      <c r="AE16" s="76">
        <f>Personnel!AR50</f>
        <v>0</v>
      </c>
      <c r="AF16" s="76">
        <f>Personnel!AR62</f>
        <v>0</v>
      </c>
      <c r="AG16" s="162">
        <f t="shared" si="9"/>
        <v>0</v>
      </c>
      <c r="AH16" s="76">
        <f>Personnel!BA14</f>
        <v>0</v>
      </c>
      <c r="AI16" s="76">
        <f>Personnel!BA26</f>
        <v>0</v>
      </c>
      <c r="AJ16" s="76">
        <f>Personnel!BA38</f>
        <v>0</v>
      </c>
      <c r="AK16" s="76">
        <f>Personnel!BA50</f>
        <v>0</v>
      </c>
      <c r="AL16" s="76">
        <f>Personnel!BA62</f>
        <v>0</v>
      </c>
      <c r="AM16" s="162">
        <f t="shared" si="10"/>
        <v>0</v>
      </c>
      <c r="AN16" s="76">
        <f t="shared" si="1"/>
        <v>0</v>
      </c>
      <c r="AO16" s="76">
        <f t="shared" si="2"/>
        <v>0</v>
      </c>
      <c r="AP16" s="76">
        <f t="shared" si="3"/>
        <v>0</v>
      </c>
      <c r="AQ16" s="76">
        <f t="shared" si="4"/>
        <v>0</v>
      </c>
      <c r="AR16" s="76">
        <f t="shared" si="5"/>
        <v>0</v>
      </c>
      <c r="AS16" s="162">
        <f t="shared" si="11"/>
        <v>0</v>
      </c>
    </row>
    <row r="17" spans="1:45" x14ac:dyDescent="0.35">
      <c r="A17" s="3"/>
      <c r="B17" s="3">
        <f>Personnel!B15</f>
        <v>0</v>
      </c>
      <c r="C17" s="3">
        <f>Personnel!C15</f>
        <v>0</v>
      </c>
      <c r="D17" s="76">
        <f>Personnel!H15</f>
        <v>0</v>
      </c>
      <c r="E17" s="76">
        <f>Personnel!H27</f>
        <v>0</v>
      </c>
      <c r="F17" s="76">
        <f>Personnel!H39</f>
        <v>0</v>
      </c>
      <c r="G17" s="76">
        <f>Personnel!H51</f>
        <v>0</v>
      </c>
      <c r="H17" s="76">
        <f>Personnel!H63</f>
        <v>0</v>
      </c>
      <c r="I17" s="162">
        <f t="shared" si="0"/>
        <v>0</v>
      </c>
      <c r="J17" s="76">
        <f>Personnel!Q15</f>
        <v>0</v>
      </c>
      <c r="K17" s="76">
        <f>Personnel!Q27</f>
        <v>0</v>
      </c>
      <c r="L17" s="76">
        <f>Personnel!Q39</f>
        <v>0</v>
      </c>
      <c r="M17" s="76">
        <f>Personnel!Q51</f>
        <v>0</v>
      </c>
      <c r="N17" s="76">
        <f>Personnel!Q63</f>
        <v>0</v>
      </c>
      <c r="O17" s="162">
        <f t="shared" si="6"/>
        <v>0</v>
      </c>
      <c r="P17" s="76">
        <f>Personnel!Z15</f>
        <v>0</v>
      </c>
      <c r="Q17" s="76">
        <f>Personnel!Z27</f>
        <v>0</v>
      </c>
      <c r="R17" s="76">
        <f>Personnel!Z39</f>
        <v>0</v>
      </c>
      <c r="S17" s="76">
        <f>Personnel!Z51</f>
        <v>0</v>
      </c>
      <c r="T17" s="76">
        <f>Personnel!Z63</f>
        <v>0</v>
      </c>
      <c r="U17" s="162">
        <f t="shared" si="7"/>
        <v>0</v>
      </c>
      <c r="V17" s="76">
        <f>Personnel!AI15</f>
        <v>0</v>
      </c>
      <c r="W17" s="76">
        <f>Personnel!AI27</f>
        <v>0</v>
      </c>
      <c r="X17" s="76">
        <f>Personnel!AI39</f>
        <v>0</v>
      </c>
      <c r="Y17" s="76">
        <f>Personnel!AI51</f>
        <v>0</v>
      </c>
      <c r="Z17" s="76">
        <f>Personnel!AI63</f>
        <v>0</v>
      </c>
      <c r="AA17" s="162">
        <f t="shared" si="8"/>
        <v>0</v>
      </c>
      <c r="AB17" s="76">
        <f>Personnel!AR15</f>
        <v>0</v>
      </c>
      <c r="AC17" s="76">
        <f>Personnel!AR27</f>
        <v>0</v>
      </c>
      <c r="AD17" s="76">
        <f>Personnel!AR39</f>
        <v>0</v>
      </c>
      <c r="AE17" s="76">
        <f>Personnel!AR51</f>
        <v>0</v>
      </c>
      <c r="AF17" s="76">
        <f>Personnel!AR63</f>
        <v>0</v>
      </c>
      <c r="AG17" s="162">
        <f t="shared" si="9"/>
        <v>0</v>
      </c>
      <c r="AH17" s="76">
        <f>Personnel!BA15</f>
        <v>0</v>
      </c>
      <c r="AI17" s="76">
        <f>Personnel!BA27</f>
        <v>0</v>
      </c>
      <c r="AJ17" s="76">
        <f>Personnel!BA39</f>
        <v>0</v>
      </c>
      <c r="AK17" s="76">
        <f>Personnel!BA51</f>
        <v>0</v>
      </c>
      <c r="AL17" s="76">
        <f>Personnel!BA63</f>
        <v>0</v>
      </c>
      <c r="AM17" s="162">
        <f t="shared" si="10"/>
        <v>0</v>
      </c>
      <c r="AN17" s="76">
        <f t="shared" si="1"/>
        <v>0</v>
      </c>
      <c r="AO17" s="76">
        <f t="shared" si="2"/>
        <v>0</v>
      </c>
      <c r="AP17" s="76">
        <f t="shared" si="3"/>
        <v>0</v>
      </c>
      <c r="AQ17" s="76">
        <f t="shared" si="4"/>
        <v>0</v>
      </c>
      <c r="AR17" s="76">
        <f t="shared" si="5"/>
        <v>0</v>
      </c>
      <c r="AS17" s="162">
        <f t="shared" si="11"/>
        <v>0</v>
      </c>
    </row>
    <row r="18" spans="1:45" x14ac:dyDescent="0.35">
      <c r="A18" s="3"/>
      <c r="B18" s="3">
        <f>Personnel!B16</f>
        <v>0</v>
      </c>
      <c r="C18" s="3">
        <f>Personnel!C16</f>
        <v>0</v>
      </c>
      <c r="D18" s="76">
        <f>Personnel!H16</f>
        <v>0</v>
      </c>
      <c r="E18" s="76">
        <f>Personnel!H28</f>
        <v>0</v>
      </c>
      <c r="F18" s="76">
        <f>Personnel!H40</f>
        <v>0</v>
      </c>
      <c r="G18" s="76">
        <f>Personnel!H52</f>
        <v>0</v>
      </c>
      <c r="H18" s="76">
        <f>Personnel!H64</f>
        <v>0</v>
      </c>
      <c r="I18" s="162">
        <f t="shared" si="0"/>
        <v>0</v>
      </c>
      <c r="J18" s="76">
        <f>Personnel!Q16</f>
        <v>0</v>
      </c>
      <c r="K18" s="76">
        <f>Personnel!Q28</f>
        <v>0</v>
      </c>
      <c r="L18" s="76">
        <f>Personnel!Q40</f>
        <v>0</v>
      </c>
      <c r="M18" s="76">
        <f>Personnel!Q52</f>
        <v>0</v>
      </c>
      <c r="N18" s="76">
        <f>Personnel!Q64</f>
        <v>0</v>
      </c>
      <c r="O18" s="162">
        <f t="shared" si="6"/>
        <v>0</v>
      </c>
      <c r="P18" s="76">
        <f>Personnel!Z16</f>
        <v>0</v>
      </c>
      <c r="Q18" s="76">
        <f>Personnel!Z28</f>
        <v>0</v>
      </c>
      <c r="R18" s="76">
        <f>Personnel!Z40</f>
        <v>0</v>
      </c>
      <c r="S18" s="76">
        <f>Personnel!Z52</f>
        <v>0</v>
      </c>
      <c r="T18" s="76">
        <f>Personnel!Z64</f>
        <v>0</v>
      </c>
      <c r="U18" s="162">
        <f t="shared" si="7"/>
        <v>0</v>
      </c>
      <c r="V18" s="76">
        <f>Personnel!AI16</f>
        <v>0</v>
      </c>
      <c r="W18" s="76">
        <f>Personnel!AI28</f>
        <v>0</v>
      </c>
      <c r="X18" s="76">
        <f>Personnel!AI40</f>
        <v>0</v>
      </c>
      <c r="Y18" s="76">
        <f>Personnel!AI52</f>
        <v>0</v>
      </c>
      <c r="Z18" s="76">
        <f>Personnel!AI64</f>
        <v>0</v>
      </c>
      <c r="AA18" s="162">
        <f t="shared" si="8"/>
        <v>0</v>
      </c>
      <c r="AB18" s="76">
        <f>Personnel!AR16</f>
        <v>0</v>
      </c>
      <c r="AC18" s="76">
        <f>Personnel!AR28</f>
        <v>0</v>
      </c>
      <c r="AD18" s="76">
        <f>Personnel!AR40</f>
        <v>0</v>
      </c>
      <c r="AE18" s="76">
        <f>Personnel!AR52</f>
        <v>0</v>
      </c>
      <c r="AF18" s="76">
        <f>Personnel!AR64</f>
        <v>0</v>
      </c>
      <c r="AG18" s="162">
        <f t="shared" si="9"/>
        <v>0</v>
      </c>
      <c r="AH18" s="76">
        <f>Personnel!BA16</f>
        <v>0</v>
      </c>
      <c r="AI18" s="76">
        <f>Personnel!BA28</f>
        <v>0</v>
      </c>
      <c r="AJ18" s="76">
        <f>Personnel!BA40</f>
        <v>0</v>
      </c>
      <c r="AK18" s="76">
        <f>Personnel!BA52</f>
        <v>0</v>
      </c>
      <c r="AL18" s="76">
        <f>Personnel!BA64</f>
        <v>0</v>
      </c>
      <c r="AM18" s="162">
        <f t="shared" si="10"/>
        <v>0</v>
      </c>
      <c r="AN18" s="76">
        <f t="shared" si="1"/>
        <v>0</v>
      </c>
      <c r="AO18" s="76">
        <f t="shared" si="2"/>
        <v>0</v>
      </c>
      <c r="AP18" s="76">
        <f t="shared" si="3"/>
        <v>0</v>
      </c>
      <c r="AQ18" s="76">
        <f t="shared" si="4"/>
        <v>0</v>
      </c>
      <c r="AR18" s="76">
        <f t="shared" si="5"/>
        <v>0</v>
      </c>
      <c r="AS18" s="162">
        <f t="shared" si="11"/>
        <v>0</v>
      </c>
    </row>
    <row r="19" spans="1:45" ht="14.6" thickBot="1" x14ac:dyDescent="0.4">
      <c r="A19" s="3"/>
      <c r="B19" s="3">
        <f>Personnel!B17</f>
        <v>0</v>
      </c>
      <c r="C19" s="3">
        <f>Personnel!C17</f>
        <v>0</v>
      </c>
      <c r="D19" s="76">
        <f>Personnel!H17</f>
        <v>0</v>
      </c>
      <c r="E19" s="76">
        <f>Personnel!H29</f>
        <v>0</v>
      </c>
      <c r="F19" s="76">
        <f>Personnel!H41</f>
        <v>0</v>
      </c>
      <c r="G19" s="76">
        <f>Personnel!H53</f>
        <v>0</v>
      </c>
      <c r="H19" s="76">
        <f>Personnel!H65</f>
        <v>0</v>
      </c>
      <c r="I19" s="162">
        <f t="shared" si="0"/>
        <v>0</v>
      </c>
      <c r="J19" s="76">
        <f>Personnel!Q17</f>
        <v>0</v>
      </c>
      <c r="K19" s="76">
        <f>Personnel!Q29</f>
        <v>0</v>
      </c>
      <c r="L19" s="76">
        <f>Personnel!Q41</f>
        <v>0</v>
      </c>
      <c r="M19" s="76">
        <f>Personnel!Q53</f>
        <v>0</v>
      </c>
      <c r="N19" s="76">
        <f>Personnel!Q65</f>
        <v>0</v>
      </c>
      <c r="O19" s="162">
        <f t="shared" si="6"/>
        <v>0</v>
      </c>
      <c r="P19" s="76">
        <f>Personnel!Z17</f>
        <v>0</v>
      </c>
      <c r="Q19" s="76">
        <f>Personnel!Z29</f>
        <v>0</v>
      </c>
      <c r="R19" s="76">
        <f>Personnel!Z41</f>
        <v>0</v>
      </c>
      <c r="S19" s="76">
        <f>Personnel!Z53</f>
        <v>0</v>
      </c>
      <c r="T19" s="76">
        <f>Personnel!Z65</f>
        <v>0</v>
      </c>
      <c r="U19" s="162">
        <f t="shared" si="7"/>
        <v>0</v>
      </c>
      <c r="V19" s="76">
        <f>Personnel!AI17</f>
        <v>0</v>
      </c>
      <c r="W19" s="76">
        <f>Personnel!AI29</f>
        <v>0</v>
      </c>
      <c r="X19" s="76">
        <f>Personnel!AI41</f>
        <v>0</v>
      </c>
      <c r="Y19" s="76">
        <f>Personnel!AI53</f>
        <v>0</v>
      </c>
      <c r="Z19" s="76">
        <f>Personnel!AI65</f>
        <v>0</v>
      </c>
      <c r="AA19" s="162">
        <f t="shared" si="8"/>
        <v>0</v>
      </c>
      <c r="AB19" s="76">
        <f>Personnel!AR17</f>
        <v>0</v>
      </c>
      <c r="AC19" s="76">
        <f>Personnel!AR29</f>
        <v>0</v>
      </c>
      <c r="AD19" s="76">
        <f>Personnel!AR41</f>
        <v>0</v>
      </c>
      <c r="AE19" s="76">
        <f>Personnel!AR53</f>
        <v>0</v>
      </c>
      <c r="AF19" s="76">
        <f>Personnel!AR65</f>
        <v>0</v>
      </c>
      <c r="AG19" s="162">
        <f t="shared" si="9"/>
        <v>0</v>
      </c>
      <c r="AH19" s="76">
        <f>Personnel!BA17</f>
        <v>0</v>
      </c>
      <c r="AI19" s="76">
        <f>Personnel!BA29</f>
        <v>0</v>
      </c>
      <c r="AJ19" s="76">
        <f>Personnel!BA41</f>
        <v>0</v>
      </c>
      <c r="AK19" s="76">
        <f>Personnel!BA53</f>
        <v>0</v>
      </c>
      <c r="AL19" s="76">
        <f>Personnel!BA65</f>
        <v>0</v>
      </c>
      <c r="AM19" s="162">
        <f t="shared" si="10"/>
        <v>0</v>
      </c>
      <c r="AN19" s="76">
        <f t="shared" si="1"/>
        <v>0</v>
      </c>
      <c r="AO19" s="76">
        <f t="shared" si="2"/>
        <v>0</v>
      </c>
      <c r="AP19" s="76">
        <f t="shared" si="3"/>
        <v>0</v>
      </c>
      <c r="AQ19" s="76">
        <f t="shared" si="4"/>
        <v>0</v>
      </c>
      <c r="AR19" s="76">
        <f t="shared" si="5"/>
        <v>0</v>
      </c>
      <c r="AS19" s="162">
        <f t="shared" si="11"/>
        <v>0</v>
      </c>
    </row>
    <row r="20" spans="1:45" ht="14.6" thickBot="1" x14ac:dyDescent="0.4">
      <c r="A20" s="79" t="s">
        <v>130</v>
      </c>
      <c r="B20" s="80"/>
      <c r="C20" s="81"/>
      <c r="D20" s="53">
        <f t="shared" ref="D20:AN20" si="12">SUM(D10:D19)</f>
        <v>14355</v>
      </c>
      <c r="E20" s="53">
        <f t="shared" si="12"/>
        <v>14355</v>
      </c>
      <c r="F20" s="53">
        <f t="shared" si="12"/>
        <v>14355</v>
      </c>
      <c r="G20" s="53">
        <f t="shared" si="12"/>
        <v>14355</v>
      </c>
      <c r="H20" s="53">
        <f t="shared" si="12"/>
        <v>14355</v>
      </c>
      <c r="I20" s="163">
        <f t="shared" si="12"/>
        <v>71775</v>
      </c>
      <c r="J20" s="53">
        <f t="shared" si="12"/>
        <v>14786</v>
      </c>
      <c r="K20" s="53">
        <f t="shared" si="12"/>
        <v>14786</v>
      </c>
      <c r="L20" s="53">
        <f t="shared" si="12"/>
        <v>14786</v>
      </c>
      <c r="M20" s="53">
        <f t="shared" si="12"/>
        <v>14786</v>
      </c>
      <c r="N20" s="53">
        <f t="shared" si="12"/>
        <v>14786</v>
      </c>
      <c r="O20" s="163">
        <f t="shared" si="12"/>
        <v>73930</v>
      </c>
      <c r="P20" s="53">
        <f t="shared" si="12"/>
        <v>15229</v>
      </c>
      <c r="Q20" s="53">
        <f t="shared" si="12"/>
        <v>15229</v>
      </c>
      <c r="R20" s="53">
        <f t="shared" si="12"/>
        <v>15229</v>
      </c>
      <c r="S20" s="53">
        <f t="shared" si="12"/>
        <v>15229</v>
      </c>
      <c r="T20" s="53">
        <f t="shared" si="12"/>
        <v>15229</v>
      </c>
      <c r="U20" s="163">
        <f t="shared" si="12"/>
        <v>76145</v>
      </c>
      <c r="V20" s="53">
        <f t="shared" si="12"/>
        <v>15686</v>
      </c>
      <c r="W20" s="53">
        <f t="shared" si="12"/>
        <v>15686</v>
      </c>
      <c r="X20" s="53">
        <f t="shared" si="12"/>
        <v>15686</v>
      </c>
      <c r="Y20" s="53">
        <f t="shared" si="12"/>
        <v>15686</v>
      </c>
      <c r="Z20" s="53">
        <f t="shared" si="12"/>
        <v>15686</v>
      </c>
      <c r="AA20" s="163">
        <f t="shared" si="12"/>
        <v>78430</v>
      </c>
      <c r="AB20" s="53">
        <f t="shared" si="12"/>
        <v>16157</v>
      </c>
      <c r="AC20" s="53">
        <f t="shared" si="12"/>
        <v>16157</v>
      </c>
      <c r="AD20" s="53">
        <f t="shared" si="12"/>
        <v>16157</v>
      </c>
      <c r="AE20" s="53">
        <f t="shared" si="12"/>
        <v>16157</v>
      </c>
      <c r="AF20" s="53">
        <f t="shared" si="12"/>
        <v>16157</v>
      </c>
      <c r="AG20" s="163">
        <f t="shared" si="12"/>
        <v>80785</v>
      </c>
      <c r="AH20" s="53">
        <f t="shared" si="12"/>
        <v>16641</v>
      </c>
      <c r="AI20" s="53">
        <f t="shared" si="12"/>
        <v>16641</v>
      </c>
      <c r="AJ20" s="53">
        <f t="shared" si="12"/>
        <v>16641</v>
      </c>
      <c r="AK20" s="53">
        <f t="shared" si="12"/>
        <v>16641</v>
      </c>
      <c r="AL20" s="53">
        <f t="shared" si="12"/>
        <v>16641</v>
      </c>
      <c r="AM20" s="163">
        <f t="shared" si="12"/>
        <v>83205</v>
      </c>
      <c r="AN20" s="53">
        <f t="shared" si="12"/>
        <v>92854</v>
      </c>
      <c r="AO20" s="53">
        <f t="shared" ref="AO20:AR20" si="13">SUM(AO10:AO19)</f>
        <v>92854</v>
      </c>
      <c r="AP20" s="53">
        <f t="shared" si="13"/>
        <v>92854</v>
      </c>
      <c r="AQ20" s="53">
        <f t="shared" si="13"/>
        <v>92854</v>
      </c>
      <c r="AR20" s="53">
        <f t="shared" si="13"/>
        <v>92854</v>
      </c>
      <c r="AS20" s="163">
        <f>SUM(AS10:AS19)</f>
        <v>464270</v>
      </c>
    </row>
    <row r="21" spans="1:45" ht="14.6" thickBot="1" x14ac:dyDescent="0.4">
      <c r="A21" s="79" t="s">
        <v>129</v>
      </c>
      <c r="B21" s="80"/>
      <c r="C21" s="81"/>
      <c r="D21" s="53">
        <f>Personnel!J19</f>
        <v>5243</v>
      </c>
      <c r="E21" s="53">
        <f>Personnel!J31</f>
        <v>5243</v>
      </c>
      <c r="F21" s="53">
        <f>Personnel!J43</f>
        <v>5243</v>
      </c>
      <c r="G21" s="53">
        <f>Personnel!J55</f>
        <v>5243</v>
      </c>
      <c r="H21" s="53">
        <f>Personnel!J67</f>
        <v>5243</v>
      </c>
      <c r="I21" s="163">
        <f>SUM(D21:H21)</f>
        <v>26215</v>
      </c>
      <c r="J21" s="53">
        <f>Personnel!S19</f>
        <v>5562</v>
      </c>
      <c r="K21" s="53">
        <f>Personnel!S31</f>
        <v>5562</v>
      </c>
      <c r="L21" s="53">
        <f>Personnel!S43</f>
        <v>5562</v>
      </c>
      <c r="M21" s="53">
        <f>Personnel!S55</f>
        <v>5562</v>
      </c>
      <c r="N21" s="53">
        <f>Personnel!S67</f>
        <v>5562</v>
      </c>
      <c r="O21" s="163">
        <f>SUM(J21:N21)</f>
        <v>27810</v>
      </c>
      <c r="P21" s="53">
        <f>Personnel!AB19</f>
        <v>5900</v>
      </c>
      <c r="Q21" s="53">
        <f>Personnel!AB31</f>
        <v>5900</v>
      </c>
      <c r="R21" s="53">
        <f>Personnel!AB43</f>
        <v>5900</v>
      </c>
      <c r="S21" s="53">
        <f>Personnel!AB55</f>
        <v>5900</v>
      </c>
      <c r="T21" s="53">
        <f>Personnel!AB67</f>
        <v>5900</v>
      </c>
      <c r="U21" s="163">
        <f>SUM(P21:T21)</f>
        <v>29500</v>
      </c>
      <c r="V21" s="53">
        <f>Personnel!AK19</f>
        <v>6259</v>
      </c>
      <c r="W21" s="53">
        <f>Personnel!AK31</f>
        <v>6259</v>
      </c>
      <c r="X21" s="53">
        <f>Personnel!AK43</f>
        <v>6259</v>
      </c>
      <c r="Y21" s="53">
        <f>Personnel!AK55</f>
        <v>6259</v>
      </c>
      <c r="Z21" s="53">
        <f>Personnel!AK67</f>
        <v>6259</v>
      </c>
      <c r="AA21" s="163">
        <f>SUM(V21:Z21)</f>
        <v>31295</v>
      </c>
      <c r="AB21" s="53">
        <f>Personnel!AT19</f>
        <v>6641</v>
      </c>
      <c r="AC21" s="53">
        <f>Personnel!AT31</f>
        <v>6641</v>
      </c>
      <c r="AD21" s="53">
        <f>Personnel!AT43</f>
        <v>6641</v>
      </c>
      <c r="AE21" s="53">
        <f>Personnel!AT55</f>
        <v>6641</v>
      </c>
      <c r="AF21" s="53">
        <f>Personnel!AT67</f>
        <v>6641</v>
      </c>
      <c r="AG21" s="163">
        <f>SUM(AB21:AF21)</f>
        <v>33205</v>
      </c>
      <c r="AH21" s="53">
        <f>Personnel!BC19</f>
        <v>7045</v>
      </c>
      <c r="AI21" s="53">
        <f>Personnel!BC31</f>
        <v>7045</v>
      </c>
      <c r="AJ21" s="53">
        <f>Personnel!BC43</f>
        <v>7045</v>
      </c>
      <c r="AK21" s="53">
        <f>Personnel!BC55</f>
        <v>7045</v>
      </c>
      <c r="AL21" s="53">
        <f>Personnel!BC67</f>
        <v>7045</v>
      </c>
      <c r="AM21" s="163">
        <f>SUM(AH21:AL21)</f>
        <v>35225</v>
      </c>
      <c r="AN21" s="53">
        <f t="shared" ref="AN21:AN22" si="14">D21+J21+P21+V21+AB21+AH21</f>
        <v>36650</v>
      </c>
      <c r="AO21" s="53">
        <f t="shared" ref="AO21:AO22" si="15">E21+K21+Q21+W21+AC21+AI21</f>
        <v>36650</v>
      </c>
      <c r="AP21" s="53">
        <f t="shared" ref="AP21:AP22" si="16">F21+L21+R21+X21+AD21+AJ21</f>
        <v>36650</v>
      </c>
      <c r="AQ21" s="53">
        <f t="shared" ref="AQ21:AQ22" si="17">G21+M21+S21+Y21+AE21+AK21</f>
        <v>36650</v>
      </c>
      <c r="AR21" s="53">
        <f t="shared" ref="AR21:AR22" si="18">H21+N21+T21+Z21+AF21+AL21</f>
        <v>36650</v>
      </c>
      <c r="AS21" s="163">
        <f t="shared" ref="AS21:AS22" si="19">SUM(AN21:AR21)</f>
        <v>183250</v>
      </c>
    </row>
    <row r="22" spans="1:45" ht="14.6" thickBot="1" x14ac:dyDescent="0.4">
      <c r="A22" s="70" t="s">
        <v>131</v>
      </c>
      <c r="B22" s="73"/>
      <c r="C22" s="73"/>
      <c r="D22" s="47">
        <f>D20+D21</f>
        <v>19598</v>
      </c>
      <c r="E22" s="47">
        <f t="shared" ref="E22:H22" si="20">E20+E21</f>
        <v>19598</v>
      </c>
      <c r="F22" s="47">
        <f t="shared" si="20"/>
        <v>19598</v>
      </c>
      <c r="G22" s="47">
        <f t="shared" si="20"/>
        <v>19598</v>
      </c>
      <c r="H22" s="47">
        <f t="shared" si="20"/>
        <v>19598</v>
      </c>
      <c r="I22" s="164">
        <f>I20+I21</f>
        <v>97990</v>
      </c>
      <c r="J22" s="47">
        <f>J20+J21</f>
        <v>20348</v>
      </c>
      <c r="K22" s="47">
        <f t="shared" ref="K22:N22" si="21">K20+K21</f>
        <v>20348</v>
      </c>
      <c r="L22" s="47">
        <f t="shared" si="21"/>
        <v>20348</v>
      </c>
      <c r="M22" s="47">
        <f t="shared" si="21"/>
        <v>20348</v>
      </c>
      <c r="N22" s="47">
        <f t="shared" si="21"/>
        <v>20348</v>
      </c>
      <c r="O22" s="164">
        <f>O20+O21</f>
        <v>101740</v>
      </c>
      <c r="P22" s="47">
        <f>P20+P21</f>
        <v>21129</v>
      </c>
      <c r="Q22" s="47">
        <f t="shared" ref="Q22:T22" si="22">Q20+Q21</f>
        <v>21129</v>
      </c>
      <c r="R22" s="47">
        <f t="shared" si="22"/>
        <v>21129</v>
      </c>
      <c r="S22" s="47">
        <f t="shared" si="22"/>
        <v>21129</v>
      </c>
      <c r="T22" s="47">
        <f t="shared" si="22"/>
        <v>21129</v>
      </c>
      <c r="U22" s="164">
        <f>U20+U21</f>
        <v>105645</v>
      </c>
      <c r="V22" s="47">
        <f>V20+V21</f>
        <v>21945</v>
      </c>
      <c r="W22" s="47">
        <f t="shared" ref="W22:Z22" si="23">W20+W21</f>
        <v>21945</v>
      </c>
      <c r="X22" s="47">
        <f t="shared" si="23"/>
        <v>21945</v>
      </c>
      <c r="Y22" s="47">
        <f t="shared" si="23"/>
        <v>21945</v>
      </c>
      <c r="Z22" s="47">
        <f t="shared" si="23"/>
        <v>21945</v>
      </c>
      <c r="AA22" s="164">
        <f>AA20+AA21</f>
        <v>109725</v>
      </c>
      <c r="AB22" s="47">
        <f>AB20+AB21</f>
        <v>22798</v>
      </c>
      <c r="AC22" s="47">
        <f t="shared" ref="AC22:AF22" si="24">AC20+AC21</f>
        <v>22798</v>
      </c>
      <c r="AD22" s="47">
        <f t="shared" si="24"/>
        <v>22798</v>
      </c>
      <c r="AE22" s="47">
        <f t="shared" si="24"/>
        <v>22798</v>
      </c>
      <c r="AF22" s="47">
        <f t="shared" si="24"/>
        <v>22798</v>
      </c>
      <c r="AG22" s="164">
        <f>AG20+AG21</f>
        <v>113990</v>
      </c>
      <c r="AH22" s="47">
        <f>AH20+AH21</f>
        <v>23686</v>
      </c>
      <c r="AI22" s="47">
        <f t="shared" ref="AI22:AL22" si="25">AI20+AI21</f>
        <v>23686</v>
      </c>
      <c r="AJ22" s="47">
        <f t="shared" si="25"/>
        <v>23686</v>
      </c>
      <c r="AK22" s="47">
        <f t="shared" si="25"/>
        <v>23686</v>
      </c>
      <c r="AL22" s="47">
        <f t="shared" si="25"/>
        <v>23686</v>
      </c>
      <c r="AM22" s="164">
        <f>AM20+AM21</f>
        <v>118430</v>
      </c>
      <c r="AN22" s="47">
        <f t="shared" si="14"/>
        <v>129504</v>
      </c>
      <c r="AO22" s="47">
        <f t="shared" si="15"/>
        <v>129504</v>
      </c>
      <c r="AP22" s="47">
        <f t="shared" si="16"/>
        <v>129504</v>
      </c>
      <c r="AQ22" s="47">
        <f t="shared" si="17"/>
        <v>129504</v>
      </c>
      <c r="AR22" s="47">
        <f t="shared" si="18"/>
        <v>129504</v>
      </c>
      <c r="AS22" s="164">
        <f t="shared" si="19"/>
        <v>647520</v>
      </c>
    </row>
    <row r="23" spans="1:45" ht="13.3" customHeight="1" x14ac:dyDescent="0.35">
      <c r="A23" s="78" t="s">
        <v>115</v>
      </c>
      <c r="B23" s="4" t="s">
        <v>133</v>
      </c>
      <c r="C23" s="78"/>
      <c r="D23" s="29"/>
      <c r="E23" s="29"/>
      <c r="F23" s="29"/>
      <c r="G23" s="29"/>
      <c r="H23" s="29"/>
      <c r="I23" s="165"/>
      <c r="J23" s="29"/>
      <c r="K23" s="29"/>
      <c r="L23" s="29"/>
      <c r="M23" s="29"/>
      <c r="N23" s="29"/>
      <c r="O23" s="165"/>
      <c r="P23" s="29"/>
      <c r="Q23" s="29"/>
      <c r="R23" s="29"/>
      <c r="S23" s="29"/>
      <c r="T23" s="29"/>
      <c r="U23" s="165"/>
      <c r="V23" s="29"/>
      <c r="W23" s="29"/>
      <c r="X23" s="29"/>
      <c r="Y23" s="29"/>
      <c r="Z23" s="29"/>
      <c r="AA23" s="165"/>
      <c r="AB23" s="29"/>
      <c r="AC23" s="29"/>
      <c r="AD23" s="29"/>
      <c r="AE23" s="29"/>
      <c r="AF23" s="29"/>
      <c r="AG23" s="165"/>
      <c r="AH23" s="29"/>
      <c r="AI23" s="29"/>
      <c r="AJ23" s="29"/>
      <c r="AK23" s="29"/>
      <c r="AL23" s="29"/>
      <c r="AM23" s="165"/>
      <c r="AN23" s="29"/>
      <c r="AO23" s="29"/>
      <c r="AP23" s="29"/>
      <c r="AQ23" s="29"/>
      <c r="AR23" s="29"/>
      <c r="AS23" s="165"/>
    </row>
    <row r="24" spans="1:45" x14ac:dyDescent="0.35">
      <c r="A24" s="3"/>
      <c r="B24" s="3" t="str">
        <f>Subcontracts!B8</f>
        <v>Uni A</v>
      </c>
      <c r="C24" s="3"/>
      <c r="D24" s="76">
        <f>Subcontracts!D10</f>
        <v>39000</v>
      </c>
      <c r="E24" s="76">
        <f>Subcontracts!D20</f>
        <v>39000</v>
      </c>
      <c r="F24" s="76">
        <f>Subcontracts!D30</f>
        <v>39000</v>
      </c>
      <c r="G24" s="76">
        <f>Subcontracts!D40</f>
        <v>39000</v>
      </c>
      <c r="H24" s="76">
        <f>Subcontracts!D50</f>
        <v>39000</v>
      </c>
      <c r="I24" s="162">
        <f>SUM(D24:H24)</f>
        <v>195000</v>
      </c>
      <c r="J24" s="76">
        <f>Subcontracts!E10</f>
        <v>45000</v>
      </c>
      <c r="K24" s="76">
        <f>Subcontracts!E20</f>
        <v>45000</v>
      </c>
      <c r="L24" s="76">
        <f>Subcontracts!E30</f>
        <v>45000</v>
      </c>
      <c r="M24" s="76">
        <f>Subcontracts!E40</f>
        <v>45000</v>
      </c>
      <c r="N24" s="76">
        <f>Subcontracts!E50</f>
        <v>45000</v>
      </c>
      <c r="O24" s="162">
        <f>SUM(J24:N24)</f>
        <v>225000</v>
      </c>
      <c r="P24" s="76">
        <f>Subcontracts!F10</f>
        <v>51000</v>
      </c>
      <c r="Q24" s="76">
        <f>Subcontracts!F20</f>
        <v>51000</v>
      </c>
      <c r="R24" s="76">
        <f>Subcontracts!F30</f>
        <v>51000</v>
      </c>
      <c r="S24" s="76">
        <f>Subcontracts!F40</f>
        <v>51000</v>
      </c>
      <c r="T24" s="76">
        <f>Subcontracts!F50</f>
        <v>51000</v>
      </c>
      <c r="U24" s="162">
        <f>SUM(P24:T24)</f>
        <v>255000</v>
      </c>
      <c r="V24" s="76">
        <f>Subcontracts!G10</f>
        <v>57000</v>
      </c>
      <c r="W24" s="76">
        <f>Subcontracts!G20</f>
        <v>57000</v>
      </c>
      <c r="X24" s="76">
        <f>Subcontracts!G30</f>
        <v>57000</v>
      </c>
      <c r="Y24" s="76">
        <f>Subcontracts!G40</f>
        <v>57000</v>
      </c>
      <c r="Z24" s="76">
        <f>Subcontracts!G50</f>
        <v>57000</v>
      </c>
      <c r="AA24" s="162">
        <f>SUM(V24:Z24)</f>
        <v>285000</v>
      </c>
      <c r="AB24" s="76">
        <f>Subcontracts!H10</f>
        <v>60000</v>
      </c>
      <c r="AC24" s="76">
        <f>Subcontracts!H20</f>
        <v>60000</v>
      </c>
      <c r="AD24" s="76">
        <f>Subcontracts!H30</f>
        <v>60000</v>
      </c>
      <c r="AE24" s="76">
        <f>Subcontracts!H40</f>
        <v>60000</v>
      </c>
      <c r="AF24" s="76">
        <f>Subcontracts!H50</f>
        <v>60000</v>
      </c>
      <c r="AG24" s="162">
        <f>SUM(AB24:AF24)</f>
        <v>300000</v>
      </c>
      <c r="AH24" s="76">
        <f>Subcontracts!I10</f>
        <v>63000</v>
      </c>
      <c r="AI24" s="76">
        <f>Subcontracts!I20</f>
        <v>63000</v>
      </c>
      <c r="AJ24" s="76">
        <f>Subcontracts!I30</f>
        <v>63000</v>
      </c>
      <c r="AK24" s="76">
        <f>Subcontracts!I40</f>
        <v>63000</v>
      </c>
      <c r="AL24" s="76">
        <f>Subcontracts!I50</f>
        <v>63000</v>
      </c>
      <c r="AM24" s="162">
        <f>SUM(AH24:AL24)</f>
        <v>315000</v>
      </c>
      <c r="AN24" s="76">
        <f t="shared" ref="AN24:AN27" si="26">D24+J24+P24+V24+AB24+AH24</f>
        <v>315000</v>
      </c>
      <c r="AO24" s="76">
        <f t="shared" ref="AO24:AO27" si="27">E24+K24+Q24+W24+AC24+AI24</f>
        <v>315000</v>
      </c>
      <c r="AP24" s="76">
        <f t="shared" ref="AP24:AP27" si="28">F24+L24+R24+X24+AD24+AJ24</f>
        <v>315000</v>
      </c>
      <c r="AQ24" s="76">
        <f t="shared" ref="AQ24:AQ27" si="29">G24+M24+S24+Y24+AE24+AK24</f>
        <v>315000</v>
      </c>
      <c r="AR24" s="76">
        <f t="shared" ref="AR24:AR27" si="30">H24+N24+T24+Z24+AF24+AL24</f>
        <v>315000</v>
      </c>
      <c r="AS24" s="162">
        <f t="shared" ref="AS24:AS27" si="31">SUM(AN24:AR24)</f>
        <v>1575000</v>
      </c>
    </row>
    <row r="25" spans="1:45" x14ac:dyDescent="0.35">
      <c r="A25" s="3"/>
      <c r="B25" s="3" t="str">
        <f>Subcontracts!B11</f>
        <v>Uni B</v>
      </c>
      <c r="C25" s="3"/>
      <c r="D25" s="76">
        <f>Subcontracts!D13</f>
        <v>40500</v>
      </c>
      <c r="E25" s="76">
        <f>Subcontracts!D23</f>
        <v>40500</v>
      </c>
      <c r="F25" s="76">
        <f>Subcontracts!D33</f>
        <v>40500</v>
      </c>
      <c r="G25" s="76">
        <f>Subcontracts!D43</f>
        <v>40500</v>
      </c>
      <c r="H25" s="76">
        <f>Subcontracts!D53</f>
        <v>40500</v>
      </c>
      <c r="I25" s="162">
        <f t="shared" ref="I25:I26" si="32">SUM(D25:H25)</f>
        <v>202500</v>
      </c>
      <c r="J25" s="76">
        <f>Subcontracts!E13</f>
        <v>0</v>
      </c>
      <c r="K25" s="76">
        <f>Subcontracts!E23</f>
        <v>0</v>
      </c>
      <c r="L25" s="76">
        <f>Subcontracts!E33</f>
        <v>0</v>
      </c>
      <c r="M25" s="76">
        <f>Subcontracts!E43</f>
        <v>0</v>
      </c>
      <c r="N25" s="76">
        <f>Subcontracts!E53</f>
        <v>0</v>
      </c>
      <c r="O25" s="162">
        <f t="shared" ref="O25:O26" si="33">SUM(J25:N25)</f>
        <v>0</v>
      </c>
      <c r="P25" s="76">
        <f>Subcontracts!F13</f>
        <v>0</v>
      </c>
      <c r="Q25" s="76">
        <f>Subcontracts!F23</f>
        <v>0</v>
      </c>
      <c r="R25" s="76">
        <f>Subcontracts!F33</f>
        <v>0</v>
      </c>
      <c r="S25" s="76">
        <f>Subcontracts!F43</f>
        <v>0</v>
      </c>
      <c r="T25" s="76">
        <f>Subcontracts!F53</f>
        <v>0</v>
      </c>
      <c r="U25" s="162">
        <f t="shared" ref="U25:U26" si="34">SUM(P25:T25)</f>
        <v>0</v>
      </c>
      <c r="V25" s="76">
        <f>Subcontracts!G13</f>
        <v>0</v>
      </c>
      <c r="W25" s="76">
        <f>Subcontracts!G23</f>
        <v>0</v>
      </c>
      <c r="X25" s="76">
        <f>Subcontracts!G33</f>
        <v>0</v>
      </c>
      <c r="Y25" s="76">
        <f>Subcontracts!G43</f>
        <v>0</v>
      </c>
      <c r="Z25" s="76">
        <f>Subcontracts!G53</f>
        <v>0</v>
      </c>
      <c r="AA25" s="162">
        <f t="shared" ref="AA25:AA26" si="35">SUM(V25:Z25)</f>
        <v>0</v>
      </c>
      <c r="AB25" s="76">
        <f>Subcontracts!H13</f>
        <v>0</v>
      </c>
      <c r="AC25" s="76">
        <f>Subcontracts!H23</f>
        <v>0</v>
      </c>
      <c r="AD25" s="76">
        <f>Subcontracts!H33</f>
        <v>0</v>
      </c>
      <c r="AE25" s="76">
        <f>Subcontracts!H43</f>
        <v>0</v>
      </c>
      <c r="AF25" s="76">
        <f>Subcontracts!H53</f>
        <v>0</v>
      </c>
      <c r="AG25" s="162">
        <f t="shared" ref="AG25:AG26" si="36">SUM(AB25:AF25)</f>
        <v>0</v>
      </c>
      <c r="AH25" s="76">
        <f>Subcontracts!I13</f>
        <v>0</v>
      </c>
      <c r="AI25" s="76">
        <f>Subcontracts!I23</f>
        <v>0</v>
      </c>
      <c r="AJ25" s="76">
        <f>Subcontracts!I33</f>
        <v>0</v>
      </c>
      <c r="AK25" s="76">
        <f>Subcontracts!I43</f>
        <v>0</v>
      </c>
      <c r="AL25" s="76">
        <f>Subcontracts!I53</f>
        <v>0</v>
      </c>
      <c r="AM25" s="162">
        <f t="shared" ref="AM25:AM26" si="37">SUM(AH25:AL25)</f>
        <v>0</v>
      </c>
      <c r="AN25" s="76">
        <f t="shared" si="26"/>
        <v>40500</v>
      </c>
      <c r="AO25" s="76">
        <f t="shared" si="27"/>
        <v>40500</v>
      </c>
      <c r="AP25" s="76">
        <f t="shared" si="28"/>
        <v>40500</v>
      </c>
      <c r="AQ25" s="76">
        <f t="shared" si="29"/>
        <v>40500</v>
      </c>
      <c r="AR25" s="76">
        <f t="shared" si="30"/>
        <v>40500</v>
      </c>
      <c r="AS25" s="162">
        <f t="shared" si="31"/>
        <v>202500</v>
      </c>
    </row>
    <row r="26" spans="1:45" ht="14.6" thickBot="1" x14ac:dyDescent="0.4">
      <c r="A26" s="27"/>
      <c r="B26" s="27" t="str">
        <f>Subcontracts!B14</f>
        <v>Uni C</v>
      </c>
      <c r="C26" s="27"/>
      <c r="D26" s="76">
        <f>Subcontracts!D16</f>
        <v>42000</v>
      </c>
      <c r="E26" s="76">
        <f>Subcontracts!D26</f>
        <v>42000</v>
      </c>
      <c r="F26" s="76">
        <f>Subcontracts!D36</f>
        <v>42000</v>
      </c>
      <c r="G26" s="76">
        <f>Subcontracts!D46</f>
        <v>42000</v>
      </c>
      <c r="H26" s="76">
        <f>Subcontracts!D56</f>
        <v>42000</v>
      </c>
      <c r="I26" s="162">
        <f t="shared" si="32"/>
        <v>210000</v>
      </c>
      <c r="J26" s="76">
        <f>Subcontracts!E16</f>
        <v>0</v>
      </c>
      <c r="K26" s="76">
        <f>Subcontracts!E26</f>
        <v>0</v>
      </c>
      <c r="L26" s="76">
        <f>Subcontracts!E36</f>
        <v>0</v>
      </c>
      <c r="M26" s="76">
        <f>Subcontracts!E46</f>
        <v>0</v>
      </c>
      <c r="N26" s="76">
        <f>Subcontracts!E56</f>
        <v>0</v>
      </c>
      <c r="O26" s="162">
        <f t="shared" si="33"/>
        <v>0</v>
      </c>
      <c r="P26" s="76">
        <f>Subcontracts!F16</f>
        <v>0</v>
      </c>
      <c r="Q26" s="76">
        <f>Subcontracts!F26</f>
        <v>0</v>
      </c>
      <c r="R26" s="76">
        <f>Subcontracts!F36</f>
        <v>0</v>
      </c>
      <c r="S26" s="76">
        <f>Subcontracts!F46</f>
        <v>0</v>
      </c>
      <c r="T26" s="76">
        <f>Subcontracts!F56</f>
        <v>0</v>
      </c>
      <c r="U26" s="162">
        <f t="shared" si="34"/>
        <v>0</v>
      </c>
      <c r="V26" s="76">
        <f>Subcontracts!G16</f>
        <v>0</v>
      </c>
      <c r="W26" s="76">
        <f>Subcontracts!G26</f>
        <v>0</v>
      </c>
      <c r="X26" s="76">
        <f>Subcontracts!G36</f>
        <v>0</v>
      </c>
      <c r="Y26" s="76">
        <f>Subcontracts!G46</f>
        <v>0</v>
      </c>
      <c r="Z26" s="76">
        <f>Subcontracts!G56</f>
        <v>0</v>
      </c>
      <c r="AA26" s="162">
        <f t="shared" si="35"/>
        <v>0</v>
      </c>
      <c r="AB26" s="76">
        <f>Subcontracts!H16</f>
        <v>0</v>
      </c>
      <c r="AC26" s="76">
        <f>Subcontracts!H26</f>
        <v>0</v>
      </c>
      <c r="AD26" s="76">
        <f>Subcontracts!H36</f>
        <v>0</v>
      </c>
      <c r="AE26" s="76">
        <f>Subcontracts!H46</f>
        <v>0</v>
      </c>
      <c r="AF26" s="76">
        <f>Subcontracts!H56</f>
        <v>0</v>
      </c>
      <c r="AG26" s="162">
        <f t="shared" si="36"/>
        <v>0</v>
      </c>
      <c r="AH26" s="76">
        <f>Subcontracts!I16</f>
        <v>0</v>
      </c>
      <c r="AI26" s="76">
        <f>Subcontracts!I26</f>
        <v>0</v>
      </c>
      <c r="AJ26" s="76">
        <f>Subcontracts!I36</f>
        <v>0</v>
      </c>
      <c r="AK26" s="76">
        <f>Subcontracts!I46</f>
        <v>0</v>
      </c>
      <c r="AL26" s="76">
        <f>Subcontracts!I56</f>
        <v>0</v>
      </c>
      <c r="AM26" s="162">
        <f t="shared" si="37"/>
        <v>0</v>
      </c>
      <c r="AN26" s="76">
        <f t="shared" si="26"/>
        <v>42000</v>
      </c>
      <c r="AO26" s="76">
        <f t="shared" si="27"/>
        <v>42000</v>
      </c>
      <c r="AP26" s="76">
        <f t="shared" si="28"/>
        <v>42000</v>
      </c>
      <c r="AQ26" s="76">
        <f t="shared" si="29"/>
        <v>42000</v>
      </c>
      <c r="AR26" s="76">
        <f t="shared" si="30"/>
        <v>42000</v>
      </c>
      <c r="AS26" s="162">
        <f t="shared" si="31"/>
        <v>210000</v>
      </c>
    </row>
    <row r="27" spans="1:45" ht="14.6" thickBot="1" x14ac:dyDescent="0.4">
      <c r="A27" s="79" t="s">
        <v>134</v>
      </c>
      <c r="B27" s="80"/>
      <c r="C27" s="81"/>
      <c r="D27" s="53">
        <f>SUM(D24:D26)</f>
        <v>121500</v>
      </c>
      <c r="E27" s="53">
        <f t="shared" ref="E27:AL27" si="38">SUM(E24:E26)</f>
        <v>121500</v>
      </c>
      <c r="F27" s="53">
        <f t="shared" si="38"/>
        <v>121500</v>
      </c>
      <c r="G27" s="53">
        <f t="shared" si="38"/>
        <v>121500</v>
      </c>
      <c r="H27" s="53">
        <f t="shared" si="38"/>
        <v>121500</v>
      </c>
      <c r="I27" s="163">
        <f>SUM(I24:I26)</f>
        <v>607500</v>
      </c>
      <c r="J27" s="53">
        <f t="shared" si="38"/>
        <v>45000</v>
      </c>
      <c r="K27" s="53">
        <f t="shared" si="38"/>
        <v>45000</v>
      </c>
      <c r="L27" s="53">
        <f t="shared" si="38"/>
        <v>45000</v>
      </c>
      <c r="M27" s="53">
        <f t="shared" si="38"/>
        <v>45000</v>
      </c>
      <c r="N27" s="53">
        <f t="shared" si="38"/>
        <v>45000</v>
      </c>
      <c r="O27" s="163">
        <f>SUM(O24:O26)</f>
        <v>225000</v>
      </c>
      <c r="P27" s="53">
        <f t="shared" si="38"/>
        <v>51000</v>
      </c>
      <c r="Q27" s="53">
        <f t="shared" si="38"/>
        <v>51000</v>
      </c>
      <c r="R27" s="53">
        <f t="shared" si="38"/>
        <v>51000</v>
      </c>
      <c r="S27" s="53">
        <f t="shared" si="38"/>
        <v>51000</v>
      </c>
      <c r="T27" s="53">
        <f t="shared" si="38"/>
        <v>51000</v>
      </c>
      <c r="U27" s="163">
        <f>SUM(U24:U26)</f>
        <v>255000</v>
      </c>
      <c r="V27" s="53">
        <f t="shared" si="38"/>
        <v>57000</v>
      </c>
      <c r="W27" s="53">
        <f t="shared" si="38"/>
        <v>57000</v>
      </c>
      <c r="X27" s="53">
        <f t="shared" si="38"/>
        <v>57000</v>
      </c>
      <c r="Y27" s="53">
        <f t="shared" si="38"/>
        <v>57000</v>
      </c>
      <c r="Z27" s="53">
        <f t="shared" si="38"/>
        <v>57000</v>
      </c>
      <c r="AA27" s="163">
        <f>SUM(AA24:AA26)</f>
        <v>285000</v>
      </c>
      <c r="AB27" s="53">
        <f t="shared" si="38"/>
        <v>60000</v>
      </c>
      <c r="AC27" s="53">
        <f t="shared" si="38"/>
        <v>60000</v>
      </c>
      <c r="AD27" s="53">
        <f t="shared" si="38"/>
        <v>60000</v>
      </c>
      <c r="AE27" s="53">
        <f t="shared" si="38"/>
        <v>60000</v>
      </c>
      <c r="AF27" s="53">
        <f t="shared" si="38"/>
        <v>60000</v>
      </c>
      <c r="AG27" s="163">
        <f>SUM(AG24:AG26)</f>
        <v>300000</v>
      </c>
      <c r="AH27" s="53">
        <f t="shared" si="38"/>
        <v>63000</v>
      </c>
      <c r="AI27" s="53">
        <f t="shared" si="38"/>
        <v>63000</v>
      </c>
      <c r="AJ27" s="53">
        <f t="shared" si="38"/>
        <v>63000</v>
      </c>
      <c r="AK27" s="53">
        <f t="shared" si="38"/>
        <v>63000</v>
      </c>
      <c r="AL27" s="53">
        <f t="shared" si="38"/>
        <v>63000</v>
      </c>
      <c r="AM27" s="163">
        <f>SUM(AM24:AM26)</f>
        <v>315000</v>
      </c>
      <c r="AN27" s="53">
        <f t="shared" si="26"/>
        <v>397500</v>
      </c>
      <c r="AO27" s="53">
        <f t="shared" si="27"/>
        <v>397500</v>
      </c>
      <c r="AP27" s="53">
        <f t="shared" si="28"/>
        <v>397500</v>
      </c>
      <c r="AQ27" s="53">
        <f t="shared" si="29"/>
        <v>397500</v>
      </c>
      <c r="AR27" s="53">
        <f t="shared" si="30"/>
        <v>397500</v>
      </c>
      <c r="AS27" s="163">
        <f t="shared" si="31"/>
        <v>1987500</v>
      </c>
    </row>
    <row r="28" spans="1:45" x14ac:dyDescent="0.35">
      <c r="A28" s="78" t="s">
        <v>114</v>
      </c>
      <c r="B28" s="78" t="s">
        <v>135</v>
      </c>
      <c r="C28" s="29"/>
      <c r="D28" s="29"/>
      <c r="E28" s="29"/>
      <c r="F28" s="29"/>
      <c r="G28" s="29"/>
      <c r="H28" s="29"/>
      <c r="I28" s="165"/>
      <c r="J28" s="29"/>
      <c r="K28" s="29"/>
      <c r="L28" s="29"/>
      <c r="M28" s="29"/>
      <c r="N28" s="29"/>
      <c r="O28" s="165"/>
      <c r="P28" s="29"/>
      <c r="Q28" s="29"/>
      <c r="R28" s="29"/>
      <c r="S28" s="29"/>
      <c r="T28" s="29"/>
      <c r="U28" s="165"/>
      <c r="V28" s="29"/>
      <c r="W28" s="29"/>
      <c r="X28" s="29"/>
      <c r="Y28" s="29"/>
      <c r="Z28" s="29"/>
      <c r="AA28" s="165"/>
      <c r="AB28" s="29"/>
      <c r="AC28" s="29"/>
      <c r="AD28" s="29"/>
      <c r="AE28" s="29"/>
      <c r="AF28" s="29"/>
      <c r="AG28" s="165"/>
      <c r="AH28" s="29"/>
      <c r="AI28" s="29"/>
      <c r="AJ28" s="29"/>
      <c r="AK28" s="29"/>
      <c r="AL28" s="29"/>
      <c r="AM28" s="165"/>
      <c r="AN28" s="29"/>
      <c r="AO28" s="29"/>
      <c r="AP28" s="29"/>
      <c r="AQ28" s="29"/>
      <c r="AR28" s="29"/>
      <c r="AS28" s="165"/>
    </row>
    <row r="29" spans="1:45" x14ac:dyDescent="0.35">
      <c r="A29" s="3"/>
      <c r="B29" s="3" t="str">
        <f>Consultants!B8</f>
        <v>Example</v>
      </c>
      <c r="C29" s="3"/>
      <c r="D29" s="76">
        <f>Consultants!J8</f>
        <v>14000</v>
      </c>
      <c r="E29" s="76">
        <f>Consultants!J13</f>
        <v>14000</v>
      </c>
      <c r="F29" s="76">
        <f>Consultants!J18</f>
        <v>14000</v>
      </c>
      <c r="G29" s="76">
        <f>Consultants!J23</f>
        <v>14000</v>
      </c>
      <c r="H29" s="76">
        <f>Consultants!J28</f>
        <v>14000</v>
      </c>
      <c r="I29" s="162">
        <f>SUM(D29:H29)</f>
        <v>70000</v>
      </c>
      <c r="J29" s="76">
        <f>Consultants!P8</f>
        <v>14000</v>
      </c>
      <c r="K29" s="76">
        <f>Consultants!P13</f>
        <v>14000</v>
      </c>
      <c r="L29" s="76">
        <f>Consultants!P18</f>
        <v>14000</v>
      </c>
      <c r="M29" s="76">
        <f>Consultants!P23</f>
        <v>14000</v>
      </c>
      <c r="N29" s="76">
        <f>Consultants!P28</f>
        <v>14000</v>
      </c>
      <c r="O29" s="162">
        <f>SUM(J29:N29)</f>
        <v>70000</v>
      </c>
      <c r="P29" s="76">
        <f>Consultants!V8</f>
        <v>14000</v>
      </c>
      <c r="Q29" s="76">
        <f>Consultants!V13</f>
        <v>14000</v>
      </c>
      <c r="R29" s="76">
        <f>Consultants!V18</f>
        <v>14000</v>
      </c>
      <c r="S29" s="76">
        <f>Consultants!V23</f>
        <v>14000</v>
      </c>
      <c r="T29" s="76">
        <f>Consultants!V28</f>
        <v>14000</v>
      </c>
      <c r="U29" s="162">
        <f>SUM(P29:T29)</f>
        <v>70000</v>
      </c>
      <c r="V29" s="76">
        <f>Consultants!AB8</f>
        <v>14000</v>
      </c>
      <c r="W29" s="76">
        <f>Consultants!AB13</f>
        <v>14000</v>
      </c>
      <c r="X29" s="76">
        <f>Consultants!AB18</f>
        <v>14000</v>
      </c>
      <c r="Y29" s="76">
        <f>Consultants!AB23</f>
        <v>14000</v>
      </c>
      <c r="Z29" s="76">
        <f>Consultants!AB28</f>
        <v>14000</v>
      </c>
      <c r="AA29" s="162">
        <f>SUM(V29:Z29)</f>
        <v>70000</v>
      </c>
      <c r="AB29" s="76">
        <f>Consultants!AH8</f>
        <v>14000</v>
      </c>
      <c r="AC29" s="76">
        <f>Consultants!AH13</f>
        <v>14000</v>
      </c>
      <c r="AD29" s="76">
        <f>Consultants!AH18</f>
        <v>14000</v>
      </c>
      <c r="AE29" s="76">
        <f>Consultants!AH23</f>
        <v>14000</v>
      </c>
      <c r="AF29" s="76">
        <f>Consultants!AH28</f>
        <v>14000</v>
      </c>
      <c r="AG29" s="162">
        <f>SUM(AB29:AF29)</f>
        <v>70000</v>
      </c>
      <c r="AH29" s="76">
        <f>Consultants!AN8</f>
        <v>14000</v>
      </c>
      <c r="AI29" s="76">
        <f>Consultants!AN13</f>
        <v>14000</v>
      </c>
      <c r="AJ29" s="76">
        <f>Consultants!AN18</f>
        <v>14000</v>
      </c>
      <c r="AK29" s="76">
        <f>Consultants!AN23</f>
        <v>14000</v>
      </c>
      <c r="AL29" s="76">
        <f>Consultants!AN28</f>
        <v>14000</v>
      </c>
      <c r="AM29" s="162">
        <f>SUM(AH29:AL29)</f>
        <v>70000</v>
      </c>
      <c r="AN29" s="76">
        <f t="shared" ref="AN29:AN33" si="39">D29+J29+P29+V29+AB29+AH29</f>
        <v>84000</v>
      </c>
      <c r="AO29" s="76">
        <f t="shared" ref="AO29:AO33" si="40">E29+K29+Q29+W29+AC29+AI29</f>
        <v>84000</v>
      </c>
      <c r="AP29" s="76">
        <f t="shared" ref="AP29:AP33" si="41">F29+L29+R29+X29+AD29+AJ29</f>
        <v>84000</v>
      </c>
      <c r="AQ29" s="76">
        <f t="shared" ref="AQ29:AQ33" si="42">G29+M29+S29+Y29+AE29+AK29</f>
        <v>84000</v>
      </c>
      <c r="AR29" s="76">
        <f t="shared" ref="AR29:AR33" si="43">H29+N29+T29+Z29+AF29+AL29</f>
        <v>84000</v>
      </c>
      <c r="AS29" s="162">
        <f t="shared" ref="AS29:AS33" si="44">SUM(AN29:AR29)</f>
        <v>420000</v>
      </c>
    </row>
    <row r="30" spans="1:45" x14ac:dyDescent="0.35">
      <c r="A30" s="3"/>
      <c r="B30" s="3">
        <f>Consultants!B9</f>
        <v>0</v>
      </c>
      <c r="C30" s="3"/>
      <c r="D30" s="76">
        <f>Consultants!J9</f>
        <v>0</v>
      </c>
      <c r="E30" s="76">
        <f>Consultants!J14</f>
        <v>0</v>
      </c>
      <c r="F30" s="76">
        <f>Consultants!J19</f>
        <v>0</v>
      </c>
      <c r="G30" s="76">
        <f>Consultants!J24</f>
        <v>0</v>
      </c>
      <c r="H30" s="76">
        <f>Consultants!J29</f>
        <v>0</v>
      </c>
      <c r="I30" s="162">
        <f t="shared" ref="I30:I32" si="45">SUM(D30:H30)</f>
        <v>0</v>
      </c>
      <c r="J30" s="76">
        <f>Consultants!P9</f>
        <v>0</v>
      </c>
      <c r="K30" s="76">
        <f>Consultants!P14</f>
        <v>0</v>
      </c>
      <c r="L30" s="76">
        <f>Consultants!P19</f>
        <v>0</v>
      </c>
      <c r="M30" s="76">
        <f>Consultants!P24</f>
        <v>0</v>
      </c>
      <c r="N30" s="76">
        <f>Consultants!P29</f>
        <v>0</v>
      </c>
      <c r="O30" s="162">
        <f t="shared" ref="O30:O32" si="46">SUM(J30:N30)</f>
        <v>0</v>
      </c>
      <c r="P30" s="76">
        <f>Consultants!V9</f>
        <v>0</v>
      </c>
      <c r="Q30" s="76">
        <f>Consultants!V14</f>
        <v>0</v>
      </c>
      <c r="R30" s="76">
        <f>Consultants!V19</f>
        <v>0</v>
      </c>
      <c r="S30" s="76">
        <f>Consultants!V24</f>
        <v>0</v>
      </c>
      <c r="T30" s="76">
        <f>Consultants!V29</f>
        <v>0</v>
      </c>
      <c r="U30" s="162">
        <f t="shared" ref="U30:U32" si="47">SUM(P30:T30)</f>
        <v>0</v>
      </c>
      <c r="V30" s="76">
        <f>Consultants!AB9</f>
        <v>0</v>
      </c>
      <c r="W30" s="76">
        <f>Consultants!AB14</f>
        <v>0</v>
      </c>
      <c r="X30" s="76">
        <f>Consultants!AB19</f>
        <v>0</v>
      </c>
      <c r="Y30" s="76">
        <f>Consultants!AB24</f>
        <v>0</v>
      </c>
      <c r="Z30" s="76">
        <f>Consultants!AB29</f>
        <v>0</v>
      </c>
      <c r="AA30" s="162">
        <f t="shared" ref="AA30:AA32" si="48">SUM(V30:Z30)</f>
        <v>0</v>
      </c>
      <c r="AB30" s="76">
        <f>Consultants!AH9</f>
        <v>0</v>
      </c>
      <c r="AC30" s="76">
        <f>Consultants!AH14</f>
        <v>0</v>
      </c>
      <c r="AD30" s="76">
        <f>Consultants!AH19</f>
        <v>0</v>
      </c>
      <c r="AE30" s="76">
        <f>Consultants!AH24</f>
        <v>0</v>
      </c>
      <c r="AF30" s="76">
        <f>Consultants!AH29</f>
        <v>0</v>
      </c>
      <c r="AG30" s="162">
        <f t="shared" ref="AG30:AG32" si="49">SUM(AB30:AF30)</f>
        <v>0</v>
      </c>
      <c r="AH30" s="76">
        <f>Consultants!AN9</f>
        <v>0</v>
      </c>
      <c r="AI30" s="76">
        <f>Consultants!AN14</f>
        <v>0</v>
      </c>
      <c r="AJ30" s="76">
        <f>Consultants!AN19</f>
        <v>0</v>
      </c>
      <c r="AK30" s="76">
        <f>Consultants!AN24</f>
        <v>0</v>
      </c>
      <c r="AL30" s="76">
        <f>Consultants!AN29</f>
        <v>0</v>
      </c>
      <c r="AM30" s="162">
        <f t="shared" ref="AM30:AM32" si="50">SUM(AH30:AL30)</f>
        <v>0</v>
      </c>
      <c r="AN30" s="76">
        <f t="shared" si="39"/>
        <v>0</v>
      </c>
      <c r="AO30" s="76">
        <f t="shared" si="40"/>
        <v>0</v>
      </c>
      <c r="AP30" s="76">
        <f t="shared" si="41"/>
        <v>0</v>
      </c>
      <c r="AQ30" s="76">
        <f t="shared" si="42"/>
        <v>0</v>
      </c>
      <c r="AR30" s="76">
        <f t="shared" si="43"/>
        <v>0</v>
      </c>
      <c r="AS30" s="162">
        <f t="shared" si="44"/>
        <v>0</v>
      </c>
    </row>
    <row r="31" spans="1:45" x14ac:dyDescent="0.35">
      <c r="A31" s="3"/>
      <c r="B31" s="3">
        <f>Consultants!B10</f>
        <v>0</v>
      </c>
      <c r="C31" s="3"/>
      <c r="D31" s="76">
        <f>Consultants!J10</f>
        <v>0</v>
      </c>
      <c r="E31" s="76">
        <f>Consultants!J15</f>
        <v>0</v>
      </c>
      <c r="F31" s="76">
        <f>Consultants!J20</f>
        <v>0</v>
      </c>
      <c r="G31" s="76">
        <f>Consultants!J25</f>
        <v>0</v>
      </c>
      <c r="H31" s="76">
        <f>Consultants!J30</f>
        <v>0</v>
      </c>
      <c r="I31" s="162">
        <f t="shared" si="45"/>
        <v>0</v>
      </c>
      <c r="J31" s="76">
        <f>Consultants!P10</f>
        <v>0</v>
      </c>
      <c r="K31" s="76">
        <f>Consultants!P15</f>
        <v>0</v>
      </c>
      <c r="L31" s="76">
        <f>Consultants!P20</f>
        <v>0</v>
      </c>
      <c r="M31" s="76">
        <f>Consultants!P25</f>
        <v>0</v>
      </c>
      <c r="N31" s="76">
        <f>Consultants!P30</f>
        <v>0</v>
      </c>
      <c r="O31" s="162">
        <f t="shared" si="46"/>
        <v>0</v>
      </c>
      <c r="P31" s="76">
        <f>Consultants!V10</f>
        <v>0</v>
      </c>
      <c r="Q31" s="76">
        <f>Consultants!V15</f>
        <v>0</v>
      </c>
      <c r="R31" s="76">
        <f>Consultants!V20</f>
        <v>0</v>
      </c>
      <c r="S31" s="76">
        <f>Consultants!V25</f>
        <v>0</v>
      </c>
      <c r="T31" s="76">
        <f>Consultants!V30</f>
        <v>0</v>
      </c>
      <c r="U31" s="162">
        <f t="shared" si="47"/>
        <v>0</v>
      </c>
      <c r="V31" s="76">
        <f>Consultants!AB10</f>
        <v>0</v>
      </c>
      <c r="W31" s="76">
        <f>Consultants!AB15</f>
        <v>0</v>
      </c>
      <c r="X31" s="76">
        <f>Consultants!AB20</f>
        <v>0</v>
      </c>
      <c r="Y31" s="76">
        <f>Consultants!AB25</f>
        <v>0</v>
      </c>
      <c r="Z31" s="76">
        <f>Consultants!AB30</f>
        <v>0</v>
      </c>
      <c r="AA31" s="162">
        <f t="shared" si="48"/>
        <v>0</v>
      </c>
      <c r="AB31" s="76">
        <f>Consultants!AH10</f>
        <v>0</v>
      </c>
      <c r="AC31" s="76">
        <f>Consultants!AH15</f>
        <v>0</v>
      </c>
      <c r="AD31" s="76">
        <f>Consultants!AH20</f>
        <v>0</v>
      </c>
      <c r="AE31" s="76">
        <f>Consultants!AH25</f>
        <v>0</v>
      </c>
      <c r="AF31" s="76">
        <f>Consultants!AH30</f>
        <v>0</v>
      </c>
      <c r="AG31" s="162">
        <f t="shared" si="49"/>
        <v>0</v>
      </c>
      <c r="AH31" s="76">
        <f>Consultants!AN10</f>
        <v>0</v>
      </c>
      <c r="AI31" s="76">
        <f>Consultants!AN15</f>
        <v>0</v>
      </c>
      <c r="AJ31" s="76">
        <f>Consultants!AN20</f>
        <v>0</v>
      </c>
      <c r="AK31" s="76">
        <f>Consultants!AN25</f>
        <v>0</v>
      </c>
      <c r="AL31" s="76">
        <f>Consultants!AN30</f>
        <v>0</v>
      </c>
      <c r="AM31" s="162">
        <f t="shared" si="50"/>
        <v>0</v>
      </c>
      <c r="AN31" s="76">
        <f t="shared" si="39"/>
        <v>0</v>
      </c>
      <c r="AO31" s="76">
        <f t="shared" si="40"/>
        <v>0</v>
      </c>
      <c r="AP31" s="76">
        <f t="shared" si="41"/>
        <v>0</v>
      </c>
      <c r="AQ31" s="76">
        <f t="shared" si="42"/>
        <v>0</v>
      </c>
      <c r="AR31" s="76">
        <f t="shared" si="43"/>
        <v>0</v>
      </c>
      <c r="AS31" s="162">
        <f t="shared" si="44"/>
        <v>0</v>
      </c>
    </row>
    <row r="32" spans="1:45" ht="14.6" thickBot="1" x14ac:dyDescent="0.4">
      <c r="A32" s="27"/>
      <c r="B32" s="27">
        <f>Consultants!B11</f>
        <v>0</v>
      </c>
      <c r="C32" s="27"/>
      <c r="D32" s="76">
        <f>Consultants!J11</f>
        <v>0</v>
      </c>
      <c r="E32" s="76">
        <f>Consultants!J16</f>
        <v>0</v>
      </c>
      <c r="F32" s="76">
        <f>Consultants!J21</f>
        <v>0</v>
      </c>
      <c r="G32" s="76">
        <f>Consultants!J26</f>
        <v>0</v>
      </c>
      <c r="H32" s="76">
        <f>Consultants!J31</f>
        <v>0</v>
      </c>
      <c r="I32" s="162">
        <f t="shared" si="45"/>
        <v>0</v>
      </c>
      <c r="J32" s="76">
        <f>Consultants!P11</f>
        <v>0</v>
      </c>
      <c r="K32" s="76">
        <f>Consultants!P16</f>
        <v>0</v>
      </c>
      <c r="L32" s="76">
        <f>Consultants!P21</f>
        <v>0</v>
      </c>
      <c r="M32" s="76">
        <f>Consultants!P26</f>
        <v>0</v>
      </c>
      <c r="N32" s="76">
        <f>Consultants!P31</f>
        <v>0</v>
      </c>
      <c r="O32" s="162">
        <f t="shared" si="46"/>
        <v>0</v>
      </c>
      <c r="P32" s="76">
        <f>Consultants!V11</f>
        <v>0</v>
      </c>
      <c r="Q32" s="76">
        <f>Consultants!V16</f>
        <v>0</v>
      </c>
      <c r="R32" s="76">
        <f>Consultants!V21</f>
        <v>0</v>
      </c>
      <c r="S32" s="76">
        <f>Consultants!V26</f>
        <v>0</v>
      </c>
      <c r="T32" s="76">
        <f>Consultants!V31</f>
        <v>0</v>
      </c>
      <c r="U32" s="162">
        <f t="shared" si="47"/>
        <v>0</v>
      </c>
      <c r="V32" s="76">
        <f>Consultants!AB11</f>
        <v>0</v>
      </c>
      <c r="W32" s="76">
        <f>Consultants!AB16</f>
        <v>0</v>
      </c>
      <c r="X32" s="76">
        <f>Consultants!AB21</f>
        <v>0</v>
      </c>
      <c r="Y32" s="76">
        <f>Consultants!AB26</f>
        <v>0</v>
      </c>
      <c r="Z32" s="76">
        <f>Consultants!AB31</f>
        <v>0</v>
      </c>
      <c r="AA32" s="162">
        <f t="shared" si="48"/>
        <v>0</v>
      </c>
      <c r="AB32" s="76">
        <f>Consultants!AH11</f>
        <v>0</v>
      </c>
      <c r="AC32" s="76">
        <f>Consultants!AH16</f>
        <v>0</v>
      </c>
      <c r="AD32" s="76">
        <f>Consultants!AH21</f>
        <v>0</v>
      </c>
      <c r="AE32" s="76">
        <f>Consultants!AH26</f>
        <v>0</v>
      </c>
      <c r="AF32" s="76">
        <f>Consultants!AH31</f>
        <v>0</v>
      </c>
      <c r="AG32" s="162">
        <f t="shared" si="49"/>
        <v>0</v>
      </c>
      <c r="AH32" s="76">
        <f>Consultants!AN11</f>
        <v>0</v>
      </c>
      <c r="AI32" s="76">
        <f>Consultants!AN16</f>
        <v>0</v>
      </c>
      <c r="AJ32" s="76">
        <f>Consultants!AN21</f>
        <v>0</v>
      </c>
      <c r="AK32" s="76">
        <f>Consultants!AN26</f>
        <v>0</v>
      </c>
      <c r="AL32" s="76">
        <f>Consultants!AN31</f>
        <v>0</v>
      </c>
      <c r="AM32" s="162">
        <f t="shared" si="50"/>
        <v>0</v>
      </c>
      <c r="AN32" s="77">
        <f t="shared" si="39"/>
        <v>0</v>
      </c>
      <c r="AO32" s="77">
        <f t="shared" si="40"/>
        <v>0</v>
      </c>
      <c r="AP32" s="77">
        <f t="shared" si="41"/>
        <v>0</v>
      </c>
      <c r="AQ32" s="77">
        <f t="shared" si="42"/>
        <v>0</v>
      </c>
      <c r="AR32" s="77">
        <f t="shared" si="43"/>
        <v>0</v>
      </c>
      <c r="AS32" s="162">
        <f t="shared" si="44"/>
        <v>0</v>
      </c>
    </row>
    <row r="33" spans="1:45" ht="14.6" thickBot="1" x14ac:dyDescent="0.4">
      <c r="A33" s="79" t="s">
        <v>136</v>
      </c>
      <c r="B33" s="80"/>
      <c r="C33" s="81"/>
      <c r="D33" s="53">
        <f>SUM(D29:D32)</f>
        <v>14000</v>
      </c>
      <c r="E33" s="53">
        <f>SUM(E29:E32)</f>
        <v>14000</v>
      </c>
      <c r="F33" s="53">
        <f t="shared" ref="F33:H33" si="51">SUM(F29:F32)</f>
        <v>14000</v>
      </c>
      <c r="G33" s="53">
        <f t="shared" si="51"/>
        <v>14000</v>
      </c>
      <c r="H33" s="53">
        <f t="shared" si="51"/>
        <v>14000</v>
      </c>
      <c r="I33" s="163">
        <f>SUM(I29:I32)</f>
        <v>70000</v>
      </c>
      <c r="J33" s="53">
        <f>SUM(J29:J32)</f>
        <v>14000</v>
      </c>
      <c r="K33" s="53">
        <f t="shared" ref="K33:N33" si="52">SUM(K29:K32)</f>
        <v>14000</v>
      </c>
      <c r="L33" s="53">
        <f t="shared" si="52"/>
        <v>14000</v>
      </c>
      <c r="M33" s="53">
        <f t="shared" si="52"/>
        <v>14000</v>
      </c>
      <c r="N33" s="53">
        <f t="shared" si="52"/>
        <v>14000</v>
      </c>
      <c r="O33" s="163">
        <f>SUM(O29:O32)</f>
        <v>70000</v>
      </c>
      <c r="P33" s="53">
        <f>SUM(P29:P32)</f>
        <v>14000</v>
      </c>
      <c r="Q33" s="53">
        <f t="shared" ref="Q33:T33" si="53">SUM(Q29:Q32)</f>
        <v>14000</v>
      </c>
      <c r="R33" s="53">
        <f t="shared" si="53"/>
        <v>14000</v>
      </c>
      <c r="S33" s="53">
        <f t="shared" si="53"/>
        <v>14000</v>
      </c>
      <c r="T33" s="53">
        <f t="shared" si="53"/>
        <v>14000</v>
      </c>
      <c r="U33" s="163">
        <f>SUM(U29:U32)</f>
        <v>70000</v>
      </c>
      <c r="V33" s="53">
        <f>SUM(V29:V32)</f>
        <v>14000</v>
      </c>
      <c r="W33" s="53">
        <f t="shared" ref="W33:Z33" si="54">SUM(W29:W32)</f>
        <v>14000</v>
      </c>
      <c r="X33" s="53">
        <f t="shared" si="54"/>
        <v>14000</v>
      </c>
      <c r="Y33" s="53">
        <f t="shared" si="54"/>
        <v>14000</v>
      </c>
      <c r="Z33" s="53">
        <f t="shared" si="54"/>
        <v>14000</v>
      </c>
      <c r="AA33" s="163">
        <f>SUM(AA29:AA32)</f>
        <v>70000</v>
      </c>
      <c r="AB33" s="53">
        <f>SUM(AB29:AB32)</f>
        <v>14000</v>
      </c>
      <c r="AC33" s="53">
        <f t="shared" ref="AC33:AF33" si="55">SUM(AC29:AC32)</f>
        <v>14000</v>
      </c>
      <c r="AD33" s="53">
        <f t="shared" si="55"/>
        <v>14000</v>
      </c>
      <c r="AE33" s="53">
        <f t="shared" si="55"/>
        <v>14000</v>
      </c>
      <c r="AF33" s="53">
        <f t="shared" si="55"/>
        <v>14000</v>
      </c>
      <c r="AG33" s="163">
        <f>SUM(AG29:AG32)</f>
        <v>70000</v>
      </c>
      <c r="AH33" s="53">
        <f>SUM(AH29:AH32)</f>
        <v>14000</v>
      </c>
      <c r="AI33" s="53">
        <f t="shared" ref="AI33:AL33" si="56">SUM(AI29:AI32)</f>
        <v>14000</v>
      </c>
      <c r="AJ33" s="53">
        <f t="shared" si="56"/>
        <v>14000</v>
      </c>
      <c r="AK33" s="53">
        <f t="shared" si="56"/>
        <v>14000</v>
      </c>
      <c r="AL33" s="53">
        <f t="shared" si="56"/>
        <v>14000</v>
      </c>
      <c r="AM33" s="163">
        <f>SUM(AM29:AM32)</f>
        <v>70000</v>
      </c>
      <c r="AN33" s="53">
        <f t="shared" si="39"/>
        <v>84000</v>
      </c>
      <c r="AO33" s="53">
        <f t="shared" si="40"/>
        <v>84000</v>
      </c>
      <c r="AP33" s="53">
        <f t="shared" si="41"/>
        <v>84000</v>
      </c>
      <c r="AQ33" s="53">
        <f t="shared" si="42"/>
        <v>84000</v>
      </c>
      <c r="AR33" s="53">
        <f t="shared" si="43"/>
        <v>84000</v>
      </c>
      <c r="AS33" s="163">
        <f t="shared" si="44"/>
        <v>420000</v>
      </c>
    </row>
    <row r="34" spans="1:45" x14ac:dyDescent="0.35">
      <c r="A34" s="78" t="s">
        <v>95</v>
      </c>
      <c r="B34" s="29"/>
      <c r="C34" s="29"/>
      <c r="D34" s="29"/>
      <c r="E34" s="29"/>
      <c r="F34" s="29"/>
      <c r="G34" s="29"/>
      <c r="H34" s="29"/>
      <c r="I34" s="165"/>
      <c r="J34" s="29"/>
      <c r="K34" s="29"/>
      <c r="L34" s="29"/>
      <c r="M34" s="29"/>
      <c r="N34" s="29"/>
      <c r="O34" s="165"/>
      <c r="P34" s="29"/>
      <c r="Q34" s="29"/>
      <c r="R34" s="29"/>
      <c r="S34" s="29"/>
      <c r="T34" s="29"/>
      <c r="U34" s="165"/>
      <c r="V34" s="29"/>
      <c r="W34" s="29"/>
      <c r="X34" s="29"/>
      <c r="Y34" s="29"/>
      <c r="Z34" s="29"/>
      <c r="AA34" s="165"/>
      <c r="AB34" s="29"/>
      <c r="AC34" s="29"/>
      <c r="AD34" s="29"/>
      <c r="AE34" s="29"/>
      <c r="AF34" s="29"/>
      <c r="AG34" s="165"/>
      <c r="AH34" s="29"/>
      <c r="AI34" s="29"/>
      <c r="AJ34" s="29"/>
      <c r="AK34" s="29"/>
      <c r="AL34" s="29"/>
      <c r="AM34" s="165"/>
      <c r="AN34" s="29"/>
      <c r="AO34" s="29"/>
      <c r="AP34" s="29"/>
      <c r="AQ34" s="29"/>
      <c r="AR34" s="29"/>
      <c r="AS34" s="165"/>
    </row>
    <row r="35" spans="1:45" x14ac:dyDescent="0.35">
      <c r="A35" s="3"/>
      <c r="B35" s="3" t="s">
        <v>120</v>
      </c>
      <c r="C35" s="3"/>
      <c r="D35" s="76">
        <f>Supplies!G13</f>
        <v>3000</v>
      </c>
      <c r="E35" s="76">
        <f>Supplies!G19</f>
        <v>3000</v>
      </c>
      <c r="F35" s="76">
        <f>Supplies!G25</f>
        <v>3000</v>
      </c>
      <c r="G35" s="76">
        <f>Supplies!G31</f>
        <v>3000</v>
      </c>
      <c r="H35" s="76">
        <f>Supplies!G37</f>
        <v>3000</v>
      </c>
      <c r="I35" s="162">
        <f>SUM(D35:H35)</f>
        <v>15000</v>
      </c>
      <c r="J35" s="76">
        <f>Supplies!J13</f>
        <v>3000</v>
      </c>
      <c r="K35" s="76">
        <f>Supplies!J19</f>
        <v>3000</v>
      </c>
      <c r="L35" s="76">
        <f>Supplies!J25</f>
        <v>3000</v>
      </c>
      <c r="M35" s="76">
        <f>Supplies!J31</f>
        <v>3000</v>
      </c>
      <c r="N35" s="76">
        <f>Supplies!J37</f>
        <v>3000</v>
      </c>
      <c r="O35" s="162">
        <f>SUM(J35:N35)</f>
        <v>15000</v>
      </c>
      <c r="P35" s="76">
        <f>Supplies!M13</f>
        <v>3000</v>
      </c>
      <c r="Q35" s="76">
        <f>Supplies!M19</f>
        <v>3000</v>
      </c>
      <c r="R35" s="76">
        <f>Supplies!M25</f>
        <v>3000</v>
      </c>
      <c r="S35" s="76">
        <f>Supplies!M31</f>
        <v>3000</v>
      </c>
      <c r="T35" s="76">
        <f>Supplies!M37</f>
        <v>3000</v>
      </c>
      <c r="U35" s="162">
        <f>SUM(P35:T35)</f>
        <v>15000</v>
      </c>
      <c r="V35" s="76">
        <f>Supplies!P13</f>
        <v>3000</v>
      </c>
      <c r="W35" s="76">
        <f>Supplies!P19</f>
        <v>3000</v>
      </c>
      <c r="X35" s="76">
        <f>Supplies!P25</f>
        <v>3000</v>
      </c>
      <c r="Y35" s="76">
        <f>Supplies!P31</f>
        <v>3000</v>
      </c>
      <c r="Z35" s="76">
        <f>Supplies!P37</f>
        <v>3000</v>
      </c>
      <c r="AA35" s="162">
        <f>SUM(V35:Z35)</f>
        <v>15000</v>
      </c>
      <c r="AB35" s="76">
        <f>Supplies!S13</f>
        <v>3000</v>
      </c>
      <c r="AC35" s="76">
        <f>Supplies!S19</f>
        <v>3000</v>
      </c>
      <c r="AD35" s="76">
        <f>Supplies!S25</f>
        <v>3000</v>
      </c>
      <c r="AE35" s="76">
        <f>Supplies!S31</f>
        <v>3000</v>
      </c>
      <c r="AF35" s="76">
        <f>Supplies!V37</f>
        <v>3000</v>
      </c>
      <c r="AG35" s="162">
        <f>SUM(AB35:AF35)</f>
        <v>15000</v>
      </c>
      <c r="AH35" s="76">
        <f>Supplies!V13</f>
        <v>3000</v>
      </c>
      <c r="AI35" s="76">
        <f>Supplies!V19</f>
        <v>3000</v>
      </c>
      <c r="AJ35" s="76">
        <f>Supplies!V25</f>
        <v>3000</v>
      </c>
      <c r="AK35" s="76">
        <f>Supplies!V31</f>
        <v>3000</v>
      </c>
      <c r="AL35" s="76">
        <f>Supplies!V37</f>
        <v>3000</v>
      </c>
      <c r="AM35" s="162">
        <f>SUM(AH35:AL35)</f>
        <v>15000</v>
      </c>
      <c r="AN35" s="76">
        <f t="shared" ref="AN35:AN41" si="57">D35+J35+P35+V35+AB35+AH35</f>
        <v>18000</v>
      </c>
      <c r="AO35" s="76">
        <f t="shared" ref="AO35:AO42" si="58">E35+K35+Q35+W35+AC35+AI35</f>
        <v>18000</v>
      </c>
      <c r="AP35" s="76">
        <f t="shared" ref="AP35:AP42" si="59">F35+L35+R35+X35+AD35+AJ35</f>
        <v>18000</v>
      </c>
      <c r="AQ35" s="76">
        <f t="shared" ref="AQ35:AQ42" si="60">G35+M35+S35+Y35+AE35+AK35</f>
        <v>18000</v>
      </c>
      <c r="AR35" s="76">
        <f t="shared" ref="AR35:AR42" si="61">H35+N35+T35+Z35+AF35+AL35</f>
        <v>18000</v>
      </c>
      <c r="AS35" s="162">
        <f t="shared" ref="AS35:AS41" si="62">SUM(AN35:AR35)</f>
        <v>90000</v>
      </c>
    </row>
    <row r="36" spans="1:45" x14ac:dyDescent="0.35">
      <c r="A36" s="3"/>
      <c r="B36" s="3" t="s">
        <v>33</v>
      </c>
      <c r="C36" s="3"/>
      <c r="D36" s="76">
        <f>Equipment!G13</f>
        <v>6500</v>
      </c>
      <c r="E36" s="76">
        <f>Equipment!G19</f>
        <v>0</v>
      </c>
      <c r="F36" s="76">
        <f>Equipment!G25</f>
        <v>0</v>
      </c>
      <c r="G36" s="76">
        <f>Equipment!G31</f>
        <v>0</v>
      </c>
      <c r="H36" s="76">
        <f>Equipment!G37</f>
        <v>0</v>
      </c>
      <c r="I36" s="162">
        <f t="shared" ref="I36:I41" si="63">SUM(D36:H36)</f>
        <v>6500</v>
      </c>
      <c r="J36" s="76">
        <f>Equipment!J13</f>
        <v>6500</v>
      </c>
      <c r="K36" s="76">
        <f>Equipment!J19</f>
        <v>0</v>
      </c>
      <c r="L36" s="76">
        <f>Equipment!J25</f>
        <v>0</v>
      </c>
      <c r="M36" s="76">
        <f>Equipment!J31</f>
        <v>0</v>
      </c>
      <c r="N36" s="76">
        <f>Equipment!J37</f>
        <v>0</v>
      </c>
      <c r="O36" s="162">
        <f t="shared" ref="O36:O41" si="64">SUM(J36:N36)</f>
        <v>6500</v>
      </c>
      <c r="P36" s="76">
        <f>Equipment!M13</f>
        <v>6500</v>
      </c>
      <c r="Q36" s="76">
        <f>Equipment!M19</f>
        <v>0</v>
      </c>
      <c r="R36" s="76">
        <f>Equipment!M25</f>
        <v>0</v>
      </c>
      <c r="S36" s="76">
        <f>Equipment!M31</f>
        <v>0</v>
      </c>
      <c r="T36" s="76">
        <f>Equipment!M37</f>
        <v>0</v>
      </c>
      <c r="U36" s="162">
        <f t="shared" ref="U36:U41" si="65">SUM(P36:T36)</f>
        <v>6500</v>
      </c>
      <c r="V36" s="76">
        <f>Equipment!P13</f>
        <v>6500</v>
      </c>
      <c r="W36" s="76">
        <f>Equipment!P19</f>
        <v>0</v>
      </c>
      <c r="X36" s="76">
        <f>Equipment!P25</f>
        <v>0</v>
      </c>
      <c r="Y36" s="76">
        <f>Equipment!P31</f>
        <v>0</v>
      </c>
      <c r="Z36" s="76">
        <f>Equipment!P37</f>
        <v>0</v>
      </c>
      <c r="AA36" s="162">
        <f t="shared" ref="AA36:AA41" si="66">SUM(V36:Z36)</f>
        <v>6500</v>
      </c>
      <c r="AB36" s="76">
        <f>Equipment!S13</f>
        <v>6500</v>
      </c>
      <c r="AC36" s="76">
        <f>Equipment!S19</f>
        <v>0</v>
      </c>
      <c r="AD36" s="76">
        <f>Equipment!S25</f>
        <v>0</v>
      </c>
      <c r="AE36" s="76">
        <f>Equipment!S31</f>
        <v>0</v>
      </c>
      <c r="AF36" s="76">
        <f>Equipment!S37</f>
        <v>0</v>
      </c>
      <c r="AG36" s="162">
        <f t="shared" ref="AG36:AG41" si="67">SUM(AB36:AF36)</f>
        <v>6500</v>
      </c>
      <c r="AH36" s="76">
        <f>Equipment!V13</f>
        <v>6500</v>
      </c>
      <c r="AI36" s="76">
        <f>Equipment!V19</f>
        <v>0</v>
      </c>
      <c r="AJ36" s="76">
        <f>Equipment!V25</f>
        <v>0</v>
      </c>
      <c r="AK36" s="76">
        <f>Equipment!V31</f>
        <v>0</v>
      </c>
      <c r="AL36" s="76">
        <f>Equipment!V37</f>
        <v>0</v>
      </c>
      <c r="AM36" s="162">
        <f t="shared" ref="AM36:AM41" si="68">SUM(AH36:AL36)</f>
        <v>6500</v>
      </c>
      <c r="AN36" s="76">
        <f t="shared" si="57"/>
        <v>39000</v>
      </c>
      <c r="AO36" s="76">
        <f t="shared" si="58"/>
        <v>0</v>
      </c>
      <c r="AP36" s="76">
        <f t="shared" si="59"/>
        <v>0</v>
      </c>
      <c r="AQ36" s="76">
        <f t="shared" si="60"/>
        <v>0</v>
      </c>
      <c r="AR36" s="76">
        <f t="shared" si="61"/>
        <v>0</v>
      </c>
      <c r="AS36" s="162">
        <f t="shared" si="62"/>
        <v>39000</v>
      </c>
    </row>
    <row r="37" spans="1:45" x14ac:dyDescent="0.35">
      <c r="A37" s="3"/>
      <c r="B37" s="3" t="s">
        <v>137</v>
      </c>
      <c r="C37" s="3"/>
      <c r="D37" s="76">
        <f>Travel!AD10</f>
        <v>4350</v>
      </c>
      <c r="E37" s="76">
        <f>Travel!AD13</f>
        <v>0</v>
      </c>
      <c r="F37" s="76">
        <f>Travel!AD16</f>
        <v>0</v>
      </c>
      <c r="G37" s="76">
        <f>Travel!AD19</f>
        <v>0</v>
      </c>
      <c r="H37" s="76">
        <f>Travel!AD22</f>
        <v>0</v>
      </c>
      <c r="I37" s="162">
        <f t="shared" si="63"/>
        <v>4350</v>
      </c>
      <c r="J37" s="76">
        <f>Travel!AD26</f>
        <v>4350</v>
      </c>
      <c r="K37" s="76">
        <f>Travel!AD29</f>
        <v>0</v>
      </c>
      <c r="L37" s="76">
        <f>Travel!AD32</f>
        <v>0</v>
      </c>
      <c r="M37" s="76">
        <f>Travel!AD35</f>
        <v>0</v>
      </c>
      <c r="N37" s="76">
        <f>Travel!AD38</f>
        <v>0</v>
      </c>
      <c r="O37" s="162">
        <f t="shared" si="64"/>
        <v>4350</v>
      </c>
      <c r="P37" s="76">
        <f>Travel!AD42</f>
        <v>4350</v>
      </c>
      <c r="Q37" s="76">
        <f>Travel!AD45</f>
        <v>0</v>
      </c>
      <c r="R37" s="76">
        <f>Travel!AD48</f>
        <v>0</v>
      </c>
      <c r="S37" s="76">
        <f>Travel!AD51</f>
        <v>0</v>
      </c>
      <c r="T37" s="76">
        <f>Travel!AD54</f>
        <v>0</v>
      </c>
      <c r="U37" s="162">
        <f t="shared" si="65"/>
        <v>4350</v>
      </c>
      <c r="V37" s="76">
        <f>Travel!AD58</f>
        <v>4350</v>
      </c>
      <c r="W37" s="76">
        <f>Travel!AD61</f>
        <v>0</v>
      </c>
      <c r="X37" s="76">
        <f>Travel!AD64</f>
        <v>0</v>
      </c>
      <c r="Y37" s="76">
        <f>Travel!AD67</f>
        <v>0</v>
      </c>
      <c r="Z37" s="76">
        <f>Travel!AD70</f>
        <v>0</v>
      </c>
      <c r="AA37" s="162">
        <f t="shared" si="66"/>
        <v>4350</v>
      </c>
      <c r="AB37" s="76">
        <f>Travel!AD74</f>
        <v>4350</v>
      </c>
      <c r="AC37" s="76">
        <f>Travel!AD77</f>
        <v>0</v>
      </c>
      <c r="AD37" s="76">
        <f>Travel!AD80</f>
        <v>0</v>
      </c>
      <c r="AE37" s="76">
        <f>Travel!AD83</f>
        <v>0</v>
      </c>
      <c r="AF37" s="76">
        <f>Travel!AD86</f>
        <v>0</v>
      </c>
      <c r="AG37" s="162">
        <f t="shared" si="67"/>
        <v>4350</v>
      </c>
      <c r="AH37" s="76">
        <f>Travel!AD90</f>
        <v>4350</v>
      </c>
      <c r="AI37" s="76">
        <f>Travel!AD93</f>
        <v>0</v>
      </c>
      <c r="AJ37" s="76">
        <f>Travel!AD96</f>
        <v>0</v>
      </c>
      <c r="AK37" s="76">
        <f>Travel!AD99</f>
        <v>0</v>
      </c>
      <c r="AL37" s="76">
        <f>Travel!AD102</f>
        <v>0</v>
      </c>
      <c r="AM37" s="162">
        <f t="shared" si="68"/>
        <v>4350</v>
      </c>
      <c r="AN37" s="76">
        <f t="shared" si="57"/>
        <v>26100</v>
      </c>
      <c r="AO37" s="76">
        <f t="shared" si="58"/>
        <v>0</v>
      </c>
      <c r="AP37" s="76">
        <f t="shared" si="59"/>
        <v>0</v>
      </c>
      <c r="AQ37" s="76">
        <f t="shared" si="60"/>
        <v>0</v>
      </c>
      <c r="AR37" s="76">
        <f t="shared" si="61"/>
        <v>0</v>
      </c>
      <c r="AS37" s="162">
        <f t="shared" si="62"/>
        <v>26100</v>
      </c>
    </row>
    <row r="38" spans="1:45" x14ac:dyDescent="0.35">
      <c r="A38" s="3"/>
      <c r="B38" s="3" t="str">
        <f>CONCATENATE("List ODC: ", ODC!B8)</f>
        <v>List ODC: Example. GSR Tuition</v>
      </c>
      <c r="C38" s="3"/>
      <c r="D38" s="76">
        <f>ODC!G8</f>
        <v>75000</v>
      </c>
      <c r="E38" s="76">
        <f>ODC!G13</f>
        <v>0</v>
      </c>
      <c r="F38" s="76">
        <f>ODC!G18</f>
        <v>0</v>
      </c>
      <c r="G38" s="76">
        <f>ODC!G23</f>
        <v>0</v>
      </c>
      <c r="H38" s="76">
        <f>ODC!G28</f>
        <v>0</v>
      </c>
      <c r="I38" s="162">
        <f t="shared" si="63"/>
        <v>75000</v>
      </c>
      <c r="J38" s="76">
        <f>ODC!J8</f>
        <v>75000</v>
      </c>
      <c r="K38" s="76">
        <f>ODC!J13</f>
        <v>0</v>
      </c>
      <c r="L38" s="76">
        <f>ODC!J18</f>
        <v>0</v>
      </c>
      <c r="M38" s="76">
        <f>ODC!J23</f>
        <v>0</v>
      </c>
      <c r="N38" s="76">
        <f>ODC!J28</f>
        <v>0</v>
      </c>
      <c r="O38" s="162">
        <f t="shared" si="64"/>
        <v>75000</v>
      </c>
      <c r="P38" s="76">
        <f>ODC!M8</f>
        <v>75000</v>
      </c>
      <c r="Q38" s="76">
        <f>ODC!M13</f>
        <v>0</v>
      </c>
      <c r="R38" s="76">
        <f>ODC!M18</f>
        <v>0</v>
      </c>
      <c r="S38" s="76">
        <f>ODC!M23</f>
        <v>0</v>
      </c>
      <c r="T38" s="76">
        <f>ODC!M28</f>
        <v>0</v>
      </c>
      <c r="U38" s="162">
        <f t="shared" si="65"/>
        <v>75000</v>
      </c>
      <c r="V38" s="76">
        <f>ODC!P8</f>
        <v>75000</v>
      </c>
      <c r="W38" s="76">
        <f>ODC!P13</f>
        <v>0</v>
      </c>
      <c r="X38" s="76">
        <f>ODC!P18</f>
        <v>0</v>
      </c>
      <c r="Y38" s="76">
        <f>ODC!P23</f>
        <v>0</v>
      </c>
      <c r="Z38" s="76">
        <f>ODC!P28</f>
        <v>0</v>
      </c>
      <c r="AA38" s="162">
        <f t="shared" si="66"/>
        <v>75000</v>
      </c>
      <c r="AB38" s="76">
        <f>ODC!S8</f>
        <v>75000</v>
      </c>
      <c r="AC38" s="76">
        <f>ODC!S13</f>
        <v>0</v>
      </c>
      <c r="AD38" s="76">
        <f>ODC!S18</f>
        <v>0</v>
      </c>
      <c r="AE38" s="76">
        <f>ODC!S23</f>
        <v>0</v>
      </c>
      <c r="AF38" s="76">
        <f>ODC!S28</f>
        <v>0</v>
      </c>
      <c r="AG38" s="162">
        <f t="shared" si="67"/>
        <v>75000</v>
      </c>
      <c r="AH38" s="76">
        <f>ODC!V8</f>
        <v>75000</v>
      </c>
      <c r="AI38" s="76">
        <f>ODC!V13</f>
        <v>0</v>
      </c>
      <c r="AJ38" s="76">
        <f>ODC!V18</f>
        <v>0</v>
      </c>
      <c r="AK38" s="76">
        <f>ODC!V23</f>
        <v>0</v>
      </c>
      <c r="AL38" s="76">
        <f>ODC!V28</f>
        <v>0</v>
      </c>
      <c r="AM38" s="162">
        <f t="shared" si="68"/>
        <v>75000</v>
      </c>
      <c r="AN38" s="76">
        <f t="shared" si="57"/>
        <v>450000</v>
      </c>
      <c r="AO38" s="76">
        <f t="shared" si="58"/>
        <v>0</v>
      </c>
      <c r="AP38" s="76">
        <f t="shared" si="59"/>
        <v>0</v>
      </c>
      <c r="AQ38" s="76">
        <f t="shared" si="60"/>
        <v>0</v>
      </c>
      <c r="AR38" s="76">
        <f t="shared" si="61"/>
        <v>0</v>
      </c>
      <c r="AS38" s="162">
        <f t="shared" si="62"/>
        <v>450000</v>
      </c>
    </row>
    <row r="39" spans="1:45" x14ac:dyDescent="0.35">
      <c r="A39" s="3"/>
      <c r="B39" s="3" t="str">
        <f>CONCATENATE("List ODC: ", ODC!B9)</f>
        <v>List ODC: Flow cytometry core</v>
      </c>
      <c r="C39" s="3"/>
      <c r="D39" s="76">
        <f>ODC!G9</f>
        <v>12000</v>
      </c>
      <c r="E39" s="76">
        <f>ODC!G14</f>
        <v>0</v>
      </c>
      <c r="F39" s="76">
        <f>ODC!G19</f>
        <v>0</v>
      </c>
      <c r="G39" s="76">
        <f>ODC!G24</f>
        <v>0</v>
      </c>
      <c r="H39" s="76">
        <f>ODC!G29</f>
        <v>0</v>
      </c>
      <c r="I39" s="162">
        <f t="shared" si="63"/>
        <v>12000</v>
      </c>
      <c r="J39" s="76">
        <f>ODC!J9</f>
        <v>12000</v>
      </c>
      <c r="K39" s="76">
        <f>ODC!J14</f>
        <v>0</v>
      </c>
      <c r="L39" s="76">
        <f>ODC!J19</f>
        <v>0</v>
      </c>
      <c r="M39" s="76">
        <f>ODC!J24</f>
        <v>0</v>
      </c>
      <c r="N39" s="76">
        <f>ODC!J29</f>
        <v>0</v>
      </c>
      <c r="O39" s="162">
        <f t="shared" si="64"/>
        <v>12000</v>
      </c>
      <c r="P39" s="76">
        <f>ODC!M9</f>
        <v>12000</v>
      </c>
      <c r="Q39" s="76">
        <f>ODC!M14</f>
        <v>0</v>
      </c>
      <c r="R39" s="76">
        <f>ODC!M19</f>
        <v>0</v>
      </c>
      <c r="S39" s="76">
        <f>ODC!M24</f>
        <v>0</v>
      </c>
      <c r="T39" s="76">
        <f>ODC!M29</f>
        <v>0</v>
      </c>
      <c r="U39" s="162">
        <f t="shared" si="65"/>
        <v>12000</v>
      </c>
      <c r="V39" s="76">
        <f>ODC!P9</f>
        <v>12000</v>
      </c>
      <c r="W39" s="76">
        <f>ODC!P14</f>
        <v>0</v>
      </c>
      <c r="X39" s="76">
        <f>ODC!P19</f>
        <v>0</v>
      </c>
      <c r="Y39" s="76">
        <f>ODC!P24</f>
        <v>0</v>
      </c>
      <c r="Z39" s="76">
        <f>ODC!P29</f>
        <v>0</v>
      </c>
      <c r="AA39" s="162">
        <f t="shared" si="66"/>
        <v>12000</v>
      </c>
      <c r="AB39" s="76">
        <f>ODC!S9</f>
        <v>12000</v>
      </c>
      <c r="AC39" s="76">
        <f>ODC!S14</f>
        <v>0</v>
      </c>
      <c r="AD39" s="76">
        <f>ODC!S19</f>
        <v>0</v>
      </c>
      <c r="AE39" s="76">
        <f>ODC!S24</f>
        <v>0</v>
      </c>
      <c r="AF39" s="76">
        <f>ODC!S29</f>
        <v>0</v>
      </c>
      <c r="AG39" s="162">
        <f t="shared" si="67"/>
        <v>12000</v>
      </c>
      <c r="AH39" s="76">
        <f>ODC!V9</f>
        <v>12000</v>
      </c>
      <c r="AI39" s="76">
        <f>ODC!V14</f>
        <v>0</v>
      </c>
      <c r="AJ39" s="76">
        <f>ODC!V19</f>
        <v>0</v>
      </c>
      <c r="AK39" s="76">
        <f>ODC!V24</f>
        <v>0</v>
      </c>
      <c r="AL39" s="76">
        <f>ODC!V29</f>
        <v>0</v>
      </c>
      <c r="AM39" s="162">
        <f t="shared" si="68"/>
        <v>12000</v>
      </c>
      <c r="AN39" s="76">
        <f t="shared" si="57"/>
        <v>72000</v>
      </c>
      <c r="AO39" s="76">
        <f t="shared" si="58"/>
        <v>0</v>
      </c>
      <c r="AP39" s="76">
        <f t="shared" si="59"/>
        <v>0</v>
      </c>
      <c r="AQ39" s="76">
        <f t="shared" si="60"/>
        <v>0</v>
      </c>
      <c r="AR39" s="76">
        <f t="shared" si="61"/>
        <v>0</v>
      </c>
      <c r="AS39" s="162">
        <f t="shared" si="62"/>
        <v>72000</v>
      </c>
    </row>
    <row r="40" spans="1:45" x14ac:dyDescent="0.35">
      <c r="A40" s="3"/>
      <c r="B40" s="3" t="str">
        <f>CONCATENATE("List ODC: ", ODC!B10)</f>
        <v xml:space="preserve">List ODC: </v>
      </c>
      <c r="C40" s="3"/>
      <c r="D40" s="76">
        <f>ODC!G10</f>
        <v>0</v>
      </c>
      <c r="E40" s="76">
        <f>ODC!G15</f>
        <v>0</v>
      </c>
      <c r="F40" s="76">
        <f>ODC!G20</f>
        <v>0</v>
      </c>
      <c r="G40" s="76">
        <f>ODC!G25</f>
        <v>0</v>
      </c>
      <c r="H40" s="76">
        <f>ODC!G30</f>
        <v>0</v>
      </c>
      <c r="I40" s="162">
        <f t="shared" si="63"/>
        <v>0</v>
      </c>
      <c r="J40" s="76">
        <f>ODC!J10</f>
        <v>0</v>
      </c>
      <c r="K40" s="76">
        <f>ODC!J15</f>
        <v>0</v>
      </c>
      <c r="L40" s="76">
        <f>ODC!J20</f>
        <v>0</v>
      </c>
      <c r="M40" s="76">
        <f>ODC!J25</f>
        <v>0</v>
      </c>
      <c r="N40" s="76">
        <f>ODC!J30</f>
        <v>0</v>
      </c>
      <c r="O40" s="162">
        <f t="shared" si="64"/>
        <v>0</v>
      </c>
      <c r="P40" s="76">
        <f>ODC!M10</f>
        <v>0</v>
      </c>
      <c r="Q40" s="76">
        <f>ODC!M15</f>
        <v>0</v>
      </c>
      <c r="R40" s="76">
        <f>ODC!M20</f>
        <v>0</v>
      </c>
      <c r="S40" s="76">
        <f>ODC!M25</f>
        <v>0</v>
      </c>
      <c r="T40" s="76">
        <f>ODC!M30</f>
        <v>0</v>
      </c>
      <c r="U40" s="162">
        <f t="shared" si="65"/>
        <v>0</v>
      </c>
      <c r="V40" s="76">
        <f>ODC!P10</f>
        <v>0</v>
      </c>
      <c r="W40" s="76">
        <f>ODC!P15</f>
        <v>0</v>
      </c>
      <c r="X40" s="76">
        <f>ODC!P20</f>
        <v>0</v>
      </c>
      <c r="Y40" s="76">
        <f>ODC!P25</f>
        <v>0</v>
      </c>
      <c r="Z40" s="76">
        <f>ODC!P30</f>
        <v>0</v>
      </c>
      <c r="AA40" s="162">
        <f t="shared" si="66"/>
        <v>0</v>
      </c>
      <c r="AB40" s="76">
        <f>ODC!S10</f>
        <v>0</v>
      </c>
      <c r="AC40" s="76">
        <f>ODC!S15</f>
        <v>0</v>
      </c>
      <c r="AD40" s="76">
        <f>ODC!S20</f>
        <v>0</v>
      </c>
      <c r="AE40" s="76">
        <f>ODC!S25</f>
        <v>0</v>
      </c>
      <c r="AF40" s="76">
        <f>ODC!S30</f>
        <v>0</v>
      </c>
      <c r="AG40" s="162">
        <f t="shared" si="67"/>
        <v>0</v>
      </c>
      <c r="AH40" s="76">
        <f>ODC!V10</f>
        <v>0</v>
      </c>
      <c r="AI40" s="76">
        <f>ODC!V15</f>
        <v>0</v>
      </c>
      <c r="AJ40" s="76">
        <f>ODC!V20</f>
        <v>0</v>
      </c>
      <c r="AK40" s="76">
        <f>ODC!V25</f>
        <v>0</v>
      </c>
      <c r="AL40" s="76">
        <f>ODC!V30</f>
        <v>0</v>
      </c>
      <c r="AM40" s="162">
        <f t="shared" si="68"/>
        <v>0</v>
      </c>
      <c r="AN40" s="76">
        <f t="shared" si="57"/>
        <v>0</v>
      </c>
      <c r="AO40" s="76">
        <f t="shared" si="58"/>
        <v>0</v>
      </c>
      <c r="AP40" s="76">
        <f t="shared" si="59"/>
        <v>0</v>
      </c>
      <c r="AQ40" s="76">
        <f t="shared" si="60"/>
        <v>0</v>
      </c>
      <c r="AR40" s="76">
        <f t="shared" si="61"/>
        <v>0</v>
      </c>
      <c r="AS40" s="162">
        <f t="shared" si="62"/>
        <v>0</v>
      </c>
    </row>
    <row r="41" spans="1:45" ht="14.6" thickBot="1" x14ac:dyDescent="0.4">
      <c r="A41" s="27"/>
      <c r="B41" s="27" t="str">
        <f>CONCATENATE("List ODC: ", ODC!B11)</f>
        <v xml:space="preserve">List ODC: </v>
      </c>
      <c r="C41" s="27"/>
      <c r="D41" s="76">
        <f>ODC!G11</f>
        <v>0</v>
      </c>
      <c r="E41" s="76">
        <f>ODC!G16</f>
        <v>0</v>
      </c>
      <c r="F41" s="76">
        <f>ODC!G21</f>
        <v>0</v>
      </c>
      <c r="G41" s="76">
        <f>ODC!G26</f>
        <v>0</v>
      </c>
      <c r="H41" s="76">
        <f>ODC!G31</f>
        <v>0</v>
      </c>
      <c r="I41" s="162">
        <f t="shared" si="63"/>
        <v>0</v>
      </c>
      <c r="J41" s="76">
        <f>ODC!J11</f>
        <v>0</v>
      </c>
      <c r="K41" s="76">
        <f>ODC!J16</f>
        <v>0</v>
      </c>
      <c r="L41" s="76">
        <f>ODC!J21</f>
        <v>0</v>
      </c>
      <c r="M41" s="76">
        <f>ODC!J26</f>
        <v>0</v>
      </c>
      <c r="N41" s="76">
        <f>ODC!J31</f>
        <v>0</v>
      </c>
      <c r="O41" s="162">
        <f t="shared" si="64"/>
        <v>0</v>
      </c>
      <c r="P41" s="76">
        <f>ODC!M11</f>
        <v>0</v>
      </c>
      <c r="Q41" s="76">
        <f>ODC!M16</f>
        <v>0</v>
      </c>
      <c r="R41" s="76">
        <f>ODC!M21</f>
        <v>0</v>
      </c>
      <c r="S41" s="76">
        <f>ODC!M26</f>
        <v>0</v>
      </c>
      <c r="T41" s="76">
        <f>ODC!M31</f>
        <v>0</v>
      </c>
      <c r="U41" s="162">
        <f t="shared" si="65"/>
        <v>0</v>
      </c>
      <c r="V41" s="76">
        <f>ODC!P11</f>
        <v>0</v>
      </c>
      <c r="W41" s="76">
        <f>ODC!P16</f>
        <v>0</v>
      </c>
      <c r="X41" s="76">
        <f>ODC!P21</f>
        <v>0</v>
      </c>
      <c r="Y41" s="76">
        <f>ODC!P26</f>
        <v>0</v>
      </c>
      <c r="Z41" s="76">
        <f>ODC!P31</f>
        <v>0</v>
      </c>
      <c r="AA41" s="162">
        <f t="shared" si="66"/>
        <v>0</v>
      </c>
      <c r="AB41" s="76">
        <f>ODC!S11</f>
        <v>0</v>
      </c>
      <c r="AC41" s="76">
        <f>ODC!S16</f>
        <v>0</v>
      </c>
      <c r="AD41" s="76">
        <f>ODC!S21</f>
        <v>0</v>
      </c>
      <c r="AE41" s="76">
        <f>ODC!S26</f>
        <v>0</v>
      </c>
      <c r="AF41" s="76">
        <f>ODC!S31</f>
        <v>0</v>
      </c>
      <c r="AG41" s="162">
        <f t="shared" si="67"/>
        <v>0</v>
      </c>
      <c r="AH41" s="76">
        <f>ODC!V11</f>
        <v>0</v>
      </c>
      <c r="AI41" s="76">
        <f>ODC!V16</f>
        <v>0</v>
      </c>
      <c r="AJ41" s="76">
        <f>ODC!V21</f>
        <v>0</v>
      </c>
      <c r="AK41" s="76">
        <f>ODC!V26</f>
        <v>0</v>
      </c>
      <c r="AL41" s="76">
        <f>ODC!V31</f>
        <v>0</v>
      </c>
      <c r="AM41" s="162">
        <f t="shared" si="68"/>
        <v>0</v>
      </c>
      <c r="AN41" s="76">
        <f t="shared" si="57"/>
        <v>0</v>
      </c>
      <c r="AO41" s="76">
        <f t="shared" si="58"/>
        <v>0</v>
      </c>
      <c r="AP41" s="76">
        <f t="shared" si="59"/>
        <v>0</v>
      </c>
      <c r="AQ41" s="76">
        <f t="shared" si="60"/>
        <v>0</v>
      </c>
      <c r="AR41" s="76">
        <f t="shared" si="61"/>
        <v>0</v>
      </c>
      <c r="AS41" s="162">
        <f t="shared" si="62"/>
        <v>0</v>
      </c>
    </row>
    <row r="42" spans="1:45" ht="14.6" thickBot="1" x14ac:dyDescent="0.4">
      <c r="A42" s="79" t="s">
        <v>138</v>
      </c>
      <c r="B42" s="80"/>
      <c r="C42" s="81"/>
      <c r="D42" s="53">
        <f>SUM(D35:D41)</f>
        <v>100850</v>
      </c>
      <c r="E42" s="53">
        <f t="shared" ref="E42:AA42" si="69">SUM(E35:E41)</f>
        <v>3000</v>
      </c>
      <c r="F42" s="53">
        <f t="shared" si="69"/>
        <v>3000</v>
      </c>
      <c r="G42" s="53">
        <f t="shared" si="69"/>
        <v>3000</v>
      </c>
      <c r="H42" s="53">
        <f t="shared" si="69"/>
        <v>3000</v>
      </c>
      <c r="I42" s="163">
        <f t="shared" si="69"/>
        <v>112850</v>
      </c>
      <c r="J42" s="53">
        <f t="shared" si="69"/>
        <v>100850</v>
      </c>
      <c r="K42" s="53">
        <f t="shared" si="69"/>
        <v>3000</v>
      </c>
      <c r="L42" s="53">
        <f t="shared" si="69"/>
        <v>3000</v>
      </c>
      <c r="M42" s="53">
        <f t="shared" si="69"/>
        <v>3000</v>
      </c>
      <c r="N42" s="53">
        <f t="shared" si="69"/>
        <v>3000</v>
      </c>
      <c r="O42" s="163">
        <f t="shared" si="69"/>
        <v>112850</v>
      </c>
      <c r="P42" s="53">
        <f t="shared" si="69"/>
        <v>100850</v>
      </c>
      <c r="Q42" s="53">
        <f t="shared" si="69"/>
        <v>3000</v>
      </c>
      <c r="R42" s="53">
        <f t="shared" si="69"/>
        <v>3000</v>
      </c>
      <c r="S42" s="53">
        <f t="shared" si="69"/>
        <v>3000</v>
      </c>
      <c r="T42" s="53">
        <f t="shared" si="69"/>
        <v>3000</v>
      </c>
      <c r="U42" s="163">
        <f t="shared" si="69"/>
        <v>112850</v>
      </c>
      <c r="V42" s="53">
        <f t="shared" si="69"/>
        <v>100850</v>
      </c>
      <c r="W42" s="53">
        <f t="shared" si="69"/>
        <v>3000</v>
      </c>
      <c r="X42" s="53">
        <f t="shared" si="69"/>
        <v>3000</v>
      </c>
      <c r="Y42" s="53">
        <f t="shared" si="69"/>
        <v>3000</v>
      </c>
      <c r="Z42" s="53">
        <f t="shared" ref="Z42" si="70">SUM(Z35:Z41)</f>
        <v>3000</v>
      </c>
      <c r="AA42" s="163">
        <f t="shared" si="69"/>
        <v>112850</v>
      </c>
      <c r="AB42" s="53">
        <f t="shared" ref="AB42" si="71">SUM(AB35:AB41)</f>
        <v>100850</v>
      </c>
      <c r="AC42" s="53">
        <f t="shared" ref="AC42" si="72">SUM(AC35:AC41)</f>
        <v>3000</v>
      </c>
      <c r="AD42" s="53">
        <f t="shared" ref="AD42" si="73">SUM(AD35:AD41)</f>
        <v>3000</v>
      </c>
      <c r="AE42" s="53">
        <f t="shared" ref="AE42" si="74">SUM(AE35:AE41)</f>
        <v>3000</v>
      </c>
      <c r="AF42" s="53">
        <f t="shared" ref="AF42:AG42" si="75">SUM(AF35:AF41)</f>
        <v>3000</v>
      </c>
      <c r="AG42" s="163">
        <f t="shared" si="75"/>
        <v>112850</v>
      </c>
      <c r="AH42" s="53">
        <f t="shared" ref="AH42" si="76">SUM(AH35:AH41)</f>
        <v>100850</v>
      </c>
      <c r="AI42" s="53">
        <f t="shared" ref="AI42" si="77">SUM(AI35:AI41)</f>
        <v>3000</v>
      </c>
      <c r="AJ42" s="53">
        <f t="shared" ref="AJ42" si="78">SUM(AJ35:AJ41)</f>
        <v>3000</v>
      </c>
      <c r="AK42" s="53">
        <f t="shared" ref="AK42" si="79">SUM(AK35:AK41)</f>
        <v>3000</v>
      </c>
      <c r="AL42" s="53">
        <f t="shared" ref="AL42:AM42" si="80">SUM(AL35:AL41)</f>
        <v>3000</v>
      </c>
      <c r="AM42" s="163">
        <f t="shared" si="80"/>
        <v>112850</v>
      </c>
      <c r="AN42" s="53">
        <f>D42+J42+P42+V42+AB42+AH42</f>
        <v>605100</v>
      </c>
      <c r="AO42" s="53">
        <f t="shared" si="58"/>
        <v>18000</v>
      </c>
      <c r="AP42" s="53">
        <f t="shared" si="59"/>
        <v>18000</v>
      </c>
      <c r="AQ42" s="53">
        <f t="shared" si="60"/>
        <v>18000</v>
      </c>
      <c r="AR42" s="53">
        <f t="shared" si="61"/>
        <v>18000</v>
      </c>
      <c r="AS42" s="163">
        <f>SUM(AN42:AR42)</f>
        <v>677100</v>
      </c>
    </row>
    <row r="43" spans="1:45" ht="14.6" thickBot="1" x14ac:dyDescent="0.4">
      <c r="A43" s="79" t="s">
        <v>139</v>
      </c>
      <c r="B43" s="80"/>
      <c r="C43" s="81"/>
      <c r="D43" s="53">
        <f>D22+D27+D33+D42</f>
        <v>255948</v>
      </c>
      <c r="E43" s="53">
        <f t="shared" ref="E43:G43" si="81">E22+E27+E33+E42</f>
        <v>158098</v>
      </c>
      <c r="F43" s="53">
        <f t="shared" si="81"/>
        <v>158098</v>
      </c>
      <c r="G43" s="53">
        <f t="shared" si="81"/>
        <v>158098</v>
      </c>
      <c r="H43" s="53">
        <f>H22+H27+H33+H42</f>
        <v>158098</v>
      </c>
      <c r="I43" s="163">
        <f>I22+I27+I33+I42</f>
        <v>888340</v>
      </c>
      <c r="J43" s="53">
        <f>J22+J27+J33+J42</f>
        <v>180198</v>
      </c>
      <c r="K43" s="53">
        <f t="shared" ref="K43:N43" si="82">K22+K27+K33+K42</f>
        <v>82348</v>
      </c>
      <c r="L43" s="53">
        <f t="shared" si="82"/>
        <v>82348</v>
      </c>
      <c r="M43" s="53">
        <f t="shared" si="82"/>
        <v>82348</v>
      </c>
      <c r="N43" s="53">
        <f t="shared" si="82"/>
        <v>82348</v>
      </c>
      <c r="O43" s="163">
        <f>O22+O27+O33+O42</f>
        <v>509590</v>
      </c>
      <c r="P43" s="53">
        <f>P22+P27+P33+P42</f>
        <v>186979</v>
      </c>
      <c r="Q43" s="53">
        <f t="shared" ref="Q43:T43" si="83">Q22+Q27+Q33+Q42</f>
        <v>89129</v>
      </c>
      <c r="R43" s="53">
        <f t="shared" si="83"/>
        <v>89129</v>
      </c>
      <c r="S43" s="53">
        <f t="shared" si="83"/>
        <v>89129</v>
      </c>
      <c r="T43" s="53">
        <f t="shared" si="83"/>
        <v>89129</v>
      </c>
      <c r="U43" s="163">
        <f>U22+U27+U33+U42</f>
        <v>543495</v>
      </c>
      <c r="V43" s="53">
        <f>V22+V27+V33+V42</f>
        <v>193795</v>
      </c>
      <c r="W43" s="53">
        <f t="shared" ref="W43:Z43" si="84">W22+W27+W33+W42</f>
        <v>95945</v>
      </c>
      <c r="X43" s="53">
        <f t="shared" si="84"/>
        <v>95945</v>
      </c>
      <c r="Y43" s="53">
        <f t="shared" si="84"/>
        <v>95945</v>
      </c>
      <c r="Z43" s="53">
        <f t="shared" si="84"/>
        <v>95945</v>
      </c>
      <c r="AA43" s="163">
        <f>AA22+AA27+AA33+AA42</f>
        <v>577575</v>
      </c>
      <c r="AB43" s="53">
        <f>AB22+AB27+AB33+AB42</f>
        <v>197648</v>
      </c>
      <c r="AC43" s="53">
        <f t="shared" ref="AC43:AF43" si="85">AC22+AC27+AC33+AC42</f>
        <v>99798</v>
      </c>
      <c r="AD43" s="53">
        <f t="shared" si="85"/>
        <v>99798</v>
      </c>
      <c r="AE43" s="53">
        <f t="shared" si="85"/>
        <v>99798</v>
      </c>
      <c r="AF43" s="53">
        <f t="shared" si="85"/>
        <v>99798</v>
      </c>
      <c r="AG43" s="163">
        <f>AG22+AG27+AG33+AG42</f>
        <v>596840</v>
      </c>
      <c r="AH43" s="53">
        <f>AH22+AH27+AH33+AH42</f>
        <v>201536</v>
      </c>
      <c r="AI43" s="53">
        <f t="shared" ref="AI43:AL43" si="86">AI22+AI27+AI33+AI42</f>
        <v>103686</v>
      </c>
      <c r="AJ43" s="53">
        <f t="shared" si="86"/>
        <v>103686</v>
      </c>
      <c r="AK43" s="53">
        <f t="shared" si="86"/>
        <v>103686</v>
      </c>
      <c r="AL43" s="53">
        <f t="shared" si="86"/>
        <v>103686</v>
      </c>
      <c r="AM43" s="163">
        <f>AM22+AM27+AM33+AM42</f>
        <v>616280</v>
      </c>
      <c r="AN43" s="53">
        <f>D43+J43+P43+V43+AB43+AH43</f>
        <v>1216104</v>
      </c>
      <c r="AO43" s="53">
        <f>E43+K43+Q43+W43+AC43+AI43</f>
        <v>629004</v>
      </c>
      <c r="AP43" s="53">
        <f>F43+L43+R43+X43+AD43+AJ43</f>
        <v>629004</v>
      </c>
      <c r="AQ43" s="53">
        <f>G43+M43+S43+Y43+AE43+AK43</f>
        <v>629004</v>
      </c>
      <c r="AR43" s="53">
        <f>H43+N43+T43+Z43+AF43+AL43</f>
        <v>629004</v>
      </c>
      <c r="AS43" s="163">
        <f>SUM(AN43:AR43)</f>
        <v>3732120</v>
      </c>
    </row>
    <row r="44" spans="1:45" ht="14.6" thickBot="1" x14ac:dyDescent="0.4">
      <c r="A44" s="79" t="s">
        <v>241</v>
      </c>
      <c r="B44" s="80"/>
      <c r="C44" s="81"/>
      <c r="D44" s="53">
        <f>D43-D38-D36-D27+(25000*3)</f>
        <v>127948</v>
      </c>
      <c r="E44" s="53">
        <f>E43-E38-E36-E27</f>
        <v>36598</v>
      </c>
      <c r="F44" s="53">
        <f t="shared" ref="F44:AL44" si="87">F43-F38-F36-F27</f>
        <v>36598</v>
      </c>
      <c r="G44" s="53">
        <f t="shared" si="87"/>
        <v>36598</v>
      </c>
      <c r="H44" s="53">
        <f t="shared" si="87"/>
        <v>36598</v>
      </c>
      <c r="I44" s="163">
        <f>SUM(D44:H44)</f>
        <v>274340</v>
      </c>
      <c r="J44" s="53">
        <f t="shared" si="87"/>
        <v>53698</v>
      </c>
      <c r="K44" s="53">
        <f t="shared" si="87"/>
        <v>37348</v>
      </c>
      <c r="L44" s="53">
        <f t="shared" si="87"/>
        <v>37348</v>
      </c>
      <c r="M44" s="53">
        <f t="shared" si="87"/>
        <v>37348</v>
      </c>
      <c r="N44" s="53">
        <f t="shared" si="87"/>
        <v>37348</v>
      </c>
      <c r="O44" s="163">
        <f>SUM(J44:N44)</f>
        <v>203090</v>
      </c>
      <c r="P44" s="53">
        <f t="shared" si="87"/>
        <v>54479</v>
      </c>
      <c r="Q44" s="53">
        <f t="shared" si="87"/>
        <v>38129</v>
      </c>
      <c r="R44" s="53">
        <f t="shared" si="87"/>
        <v>38129</v>
      </c>
      <c r="S44" s="53">
        <f t="shared" si="87"/>
        <v>38129</v>
      </c>
      <c r="T44" s="53">
        <f t="shared" si="87"/>
        <v>38129</v>
      </c>
      <c r="U44" s="163">
        <f>SUM(P44:T44)</f>
        <v>206995</v>
      </c>
      <c r="V44" s="53">
        <f t="shared" si="87"/>
        <v>55295</v>
      </c>
      <c r="W44" s="53">
        <f t="shared" si="87"/>
        <v>38945</v>
      </c>
      <c r="X44" s="53">
        <f t="shared" si="87"/>
        <v>38945</v>
      </c>
      <c r="Y44" s="53">
        <f t="shared" si="87"/>
        <v>38945</v>
      </c>
      <c r="Z44" s="53">
        <f t="shared" si="87"/>
        <v>38945</v>
      </c>
      <c r="AA44" s="163">
        <f>SUM(V44:Z44)</f>
        <v>211075</v>
      </c>
      <c r="AB44" s="53">
        <f t="shared" si="87"/>
        <v>56148</v>
      </c>
      <c r="AC44" s="53">
        <f t="shared" si="87"/>
        <v>39798</v>
      </c>
      <c r="AD44" s="53">
        <f t="shared" si="87"/>
        <v>39798</v>
      </c>
      <c r="AE44" s="53">
        <f t="shared" si="87"/>
        <v>39798</v>
      </c>
      <c r="AF44" s="53">
        <f t="shared" si="87"/>
        <v>39798</v>
      </c>
      <c r="AG44" s="163">
        <f>SUM(AB44:AF44)</f>
        <v>215340</v>
      </c>
      <c r="AH44" s="53">
        <f t="shared" si="87"/>
        <v>57036</v>
      </c>
      <c r="AI44" s="53">
        <f t="shared" si="87"/>
        <v>40686</v>
      </c>
      <c r="AJ44" s="53">
        <f t="shared" si="87"/>
        <v>40686</v>
      </c>
      <c r="AK44" s="53">
        <f t="shared" si="87"/>
        <v>40686</v>
      </c>
      <c r="AL44" s="53">
        <f t="shared" si="87"/>
        <v>40686</v>
      </c>
      <c r="AM44" s="163">
        <f>SUM(AH44:AL44)</f>
        <v>219780</v>
      </c>
      <c r="AN44" s="53">
        <f>D44+J44+P44+V44+AB44+AH44</f>
        <v>404604</v>
      </c>
      <c r="AO44" s="53">
        <f t="shared" ref="AO44:AO45" si="88">E44+K44+Q44+W44+AC44+AI44</f>
        <v>231504</v>
      </c>
      <c r="AP44" s="53">
        <f t="shared" ref="AP44:AP45" si="89">F44+L44+R44+X44+AD44+AJ44</f>
        <v>231504</v>
      </c>
      <c r="AQ44" s="53">
        <f t="shared" ref="AQ44:AQ45" si="90">G44+M44+S44+Y44+AE44+AK44</f>
        <v>231504</v>
      </c>
      <c r="AR44" s="53">
        <f t="shared" ref="AR44:AR45" si="91">H44+N44+T44+Z44+AF44+AL44</f>
        <v>231504</v>
      </c>
      <c r="AS44" s="163">
        <f>SUM(AN44:AR44)</f>
        <v>1330620</v>
      </c>
    </row>
    <row r="45" spans="1:45" ht="14.6" thickBot="1" x14ac:dyDescent="0.4">
      <c r="A45" s="79" t="s">
        <v>121</v>
      </c>
      <c r="B45" s="80"/>
      <c r="C45" s="84">
        <v>0.59899999999999998</v>
      </c>
      <c r="D45" s="53">
        <f>ROUND(D44*$C$45,0)</f>
        <v>76641</v>
      </c>
      <c r="E45" s="53">
        <f>ROUND(E44*$C$45,0)</f>
        <v>21922</v>
      </c>
      <c r="F45" s="53">
        <f t="shared" ref="F45:AL45" si="92">ROUND(F44*$C$45,0)</f>
        <v>21922</v>
      </c>
      <c r="G45" s="53">
        <f t="shared" si="92"/>
        <v>21922</v>
      </c>
      <c r="H45" s="53">
        <f t="shared" si="92"/>
        <v>21922</v>
      </c>
      <c r="I45" s="163">
        <f>SUM(D45:H45)</f>
        <v>164329</v>
      </c>
      <c r="J45" s="53">
        <f t="shared" si="92"/>
        <v>32165</v>
      </c>
      <c r="K45" s="53">
        <f t="shared" si="92"/>
        <v>22371</v>
      </c>
      <c r="L45" s="53">
        <f t="shared" si="92"/>
        <v>22371</v>
      </c>
      <c r="M45" s="53">
        <f t="shared" si="92"/>
        <v>22371</v>
      </c>
      <c r="N45" s="53">
        <f t="shared" si="92"/>
        <v>22371</v>
      </c>
      <c r="O45" s="163">
        <f>SUM(J45:N45)</f>
        <v>121649</v>
      </c>
      <c r="P45" s="53">
        <f t="shared" si="92"/>
        <v>32633</v>
      </c>
      <c r="Q45" s="53">
        <f t="shared" si="92"/>
        <v>22839</v>
      </c>
      <c r="R45" s="53">
        <f t="shared" si="92"/>
        <v>22839</v>
      </c>
      <c r="S45" s="53">
        <f t="shared" si="92"/>
        <v>22839</v>
      </c>
      <c r="T45" s="53">
        <f t="shared" si="92"/>
        <v>22839</v>
      </c>
      <c r="U45" s="163">
        <f>SUM(P45:T45)</f>
        <v>123989</v>
      </c>
      <c r="V45" s="53">
        <f t="shared" si="92"/>
        <v>33122</v>
      </c>
      <c r="W45" s="53">
        <f t="shared" si="92"/>
        <v>23328</v>
      </c>
      <c r="X45" s="53">
        <f t="shared" si="92"/>
        <v>23328</v>
      </c>
      <c r="Y45" s="53">
        <f t="shared" si="92"/>
        <v>23328</v>
      </c>
      <c r="Z45" s="53">
        <f t="shared" si="92"/>
        <v>23328</v>
      </c>
      <c r="AA45" s="163">
        <f>SUM(V45:Z45)</f>
        <v>126434</v>
      </c>
      <c r="AB45" s="53">
        <f t="shared" si="92"/>
        <v>33633</v>
      </c>
      <c r="AC45" s="53">
        <f t="shared" si="92"/>
        <v>23839</v>
      </c>
      <c r="AD45" s="53">
        <f t="shared" si="92"/>
        <v>23839</v>
      </c>
      <c r="AE45" s="53">
        <f t="shared" si="92"/>
        <v>23839</v>
      </c>
      <c r="AF45" s="53">
        <f t="shared" si="92"/>
        <v>23839</v>
      </c>
      <c r="AG45" s="163">
        <f>SUM(AB45:AF45)</f>
        <v>128989</v>
      </c>
      <c r="AH45" s="53">
        <f t="shared" si="92"/>
        <v>34165</v>
      </c>
      <c r="AI45" s="53">
        <f t="shared" si="92"/>
        <v>24371</v>
      </c>
      <c r="AJ45" s="53">
        <f t="shared" si="92"/>
        <v>24371</v>
      </c>
      <c r="AK45" s="53">
        <f t="shared" si="92"/>
        <v>24371</v>
      </c>
      <c r="AL45" s="53">
        <f t="shared" si="92"/>
        <v>24371</v>
      </c>
      <c r="AM45" s="163">
        <f>SUM(AH45:AL45)</f>
        <v>131649</v>
      </c>
      <c r="AN45" s="53">
        <f>D45+J45+P45+V45+AB45+AH45</f>
        <v>242359</v>
      </c>
      <c r="AO45" s="53">
        <f t="shared" si="88"/>
        <v>138670</v>
      </c>
      <c r="AP45" s="53">
        <f t="shared" si="89"/>
        <v>138670</v>
      </c>
      <c r="AQ45" s="53">
        <f t="shared" si="90"/>
        <v>138670</v>
      </c>
      <c r="AR45" s="53">
        <f t="shared" si="91"/>
        <v>138670</v>
      </c>
      <c r="AS45" s="163">
        <f>SUM(AN45:AR45)</f>
        <v>797039</v>
      </c>
    </row>
    <row r="46" spans="1:45" ht="14.6" thickBot="1" x14ac:dyDescent="0.4">
      <c r="A46" s="79" t="s">
        <v>116</v>
      </c>
      <c r="B46" s="80"/>
      <c r="C46" s="81"/>
      <c r="D46" s="53">
        <f>D43+D45</f>
        <v>332589</v>
      </c>
      <c r="E46" s="53">
        <f t="shared" ref="E46:H46" si="93">E43+E45</f>
        <v>180020</v>
      </c>
      <c r="F46" s="53">
        <f t="shared" si="93"/>
        <v>180020</v>
      </c>
      <c r="G46" s="53">
        <f t="shared" si="93"/>
        <v>180020</v>
      </c>
      <c r="H46" s="53">
        <f t="shared" si="93"/>
        <v>180020</v>
      </c>
      <c r="I46" s="163">
        <f>SUM(D46:H46)</f>
        <v>1052669</v>
      </c>
      <c r="J46" s="53">
        <f t="shared" ref="J46" si="94">J43+J45</f>
        <v>212363</v>
      </c>
      <c r="K46" s="53">
        <f t="shared" ref="K46" si="95">K43+K45</f>
        <v>104719</v>
      </c>
      <c r="L46" s="53">
        <f t="shared" ref="L46" si="96">L43+L45</f>
        <v>104719</v>
      </c>
      <c r="M46" s="53">
        <f t="shared" ref="M46" si="97">M43+M45</f>
        <v>104719</v>
      </c>
      <c r="N46" s="53">
        <f t="shared" ref="N46" si="98">N43+N45</f>
        <v>104719</v>
      </c>
      <c r="O46" s="163">
        <f>SUM(J46:N46)</f>
        <v>631239</v>
      </c>
      <c r="P46" s="53">
        <f t="shared" ref="P46" si="99">P43+P45</f>
        <v>219612</v>
      </c>
      <c r="Q46" s="53">
        <f t="shared" ref="Q46" si="100">Q43+Q45</f>
        <v>111968</v>
      </c>
      <c r="R46" s="53">
        <f t="shared" ref="R46" si="101">R43+R45</f>
        <v>111968</v>
      </c>
      <c r="S46" s="53">
        <f t="shared" ref="S46" si="102">S43+S45</f>
        <v>111968</v>
      </c>
      <c r="T46" s="53">
        <f t="shared" ref="T46" si="103">T43+T45</f>
        <v>111968</v>
      </c>
      <c r="U46" s="163">
        <f>SUM(P46:T46)</f>
        <v>667484</v>
      </c>
      <c r="V46" s="53">
        <f t="shared" ref="V46" si="104">V43+V45</f>
        <v>226917</v>
      </c>
      <c r="W46" s="53">
        <f t="shared" ref="W46" si="105">W43+W45</f>
        <v>119273</v>
      </c>
      <c r="X46" s="53">
        <f t="shared" ref="X46" si="106">X43+X45</f>
        <v>119273</v>
      </c>
      <c r="Y46" s="53">
        <f t="shared" ref="Y46" si="107">Y43+Y45</f>
        <v>119273</v>
      </c>
      <c r="Z46" s="53">
        <f t="shared" ref="Z46" si="108">Z43+Z45</f>
        <v>119273</v>
      </c>
      <c r="AA46" s="163">
        <f>SUM(V46:Z46)</f>
        <v>704009</v>
      </c>
      <c r="AB46" s="53">
        <f t="shared" ref="AB46" si="109">AB43+AB45</f>
        <v>231281</v>
      </c>
      <c r="AC46" s="53">
        <f t="shared" ref="AC46" si="110">AC43+AC45</f>
        <v>123637</v>
      </c>
      <c r="AD46" s="53">
        <f t="shared" ref="AD46" si="111">AD43+AD45</f>
        <v>123637</v>
      </c>
      <c r="AE46" s="53">
        <f t="shared" ref="AE46" si="112">AE43+AE45</f>
        <v>123637</v>
      </c>
      <c r="AF46" s="53">
        <f t="shared" ref="AF46" si="113">AF43+AF45</f>
        <v>123637</v>
      </c>
      <c r="AG46" s="163">
        <f>SUM(AB46:AF46)</f>
        <v>725829</v>
      </c>
      <c r="AH46" s="53">
        <f t="shared" ref="AH46" si="114">AH43+AH45</f>
        <v>235701</v>
      </c>
      <c r="AI46" s="53">
        <f t="shared" ref="AI46" si="115">AI43+AI45</f>
        <v>128057</v>
      </c>
      <c r="AJ46" s="53">
        <f t="shared" ref="AJ46" si="116">AJ43+AJ45</f>
        <v>128057</v>
      </c>
      <c r="AK46" s="53">
        <f t="shared" ref="AK46" si="117">AK43+AK45</f>
        <v>128057</v>
      </c>
      <c r="AL46" s="53">
        <f t="shared" ref="AL46" si="118">AL43+AL45</f>
        <v>128057</v>
      </c>
      <c r="AM46" s="163">
        <f>SUM(AH46:AL46)</f>
        <v>747929</v>
      </c>
      <c r="AN46" s="53">
        <f>AN43+AN45</f>
        <v>1458463</v>
      </c>
      <c r="AO46" s="53">
        <f t="shared" ref="AO46" si="119">AO43+AO45</f>
        <v>767674</v>
      </c>
      <c r="AP46" s="53">
        <f t="shared" ref="AP46" si="120">AP43+AP45</f>
        <v>767674</v>
      </c>
      <c r="AQ46" s="53">
        <f t="shared" ref="AQ46" si="121">AQ43+AQ45</f>
        <v>767674</v>
      </c>
      <c r="AR46" s="53">
        <f t="shared" ref="AR46" si="122">AR43+AR45</f>
        <v>767674</v>
      </c>
      <c r="AS46" s="163">
        <f>SUM(AN46:AR46)</f>
        <v>4529159</v>
      </c>
    </row>
    <row r="47" spans="1:45" x14ac:dyDescent="0.35">
      <c r="AS47" s="1">
        <f>Personnel!BL68+Subcontracts!J60+Consultants!AQ33+Supplies!Y38+Equipment!Y38+Travel!AF104+ODC!Y33</f>
        <v>4529159</v>
      </c>
    </row>
    <row r="49" spans="1:1" x14ac:dyDescent="0.35">
      <c r="A49" s="4" t="s">
        <v>143</v>
      </c>
    </row>
    <row r="50" spans="1:1" x14ac:dyDescent="0.35">
      <c r="A50" s="1" t="s">
        <v>144</v>
      </c>
    </row>
    <row r="51" spans="1:1" x14ac:dyDescent="0.35">
      <c r="A51" s="1" t="s">
        <v>242</v>
      </c>
    </row>
  </sheetData>
  <mergeCells count="7">
    <mergeCell ref="AH7:AM7"/>
    <mergeCell ref="AN7:AS7"/>
    <mergeCell ref="D7:I7"/>
    <mergeCell ref="J7:O7"/>
    <mergeCell ref="P7:U7"/>
    <mergeCell ref="V7:AA7"/>
    <mergeCell ref="AB7:A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F52D-A237-4EC9-B8BC-09F9EC4B5A66}">
  <dimension ref="A1:BM83"/>
  <sheetViews>
    <sheetView workbookViewId="0">
      <pane xSplit="3" topLeftCell="D1" activePane="topRight" state="frozen"/>
      <selection activeCell="A4" sqref="A4"/>
      <selection pane="topRight" activeCell="E10" sqref="E10"/>
    </sheetView>
  </sheetViews>
  <sheetFormatPr defaultRowHeight="14.15" x14ac:dyDescent="0.35"/>
  <cols>
    <col min="1" max="1" width="10.3046875" style="1" customWidth="1"/>
    <col min="2" max="2" width="17.07421875" style="1" customWidth="1"/>
    <col min="3" max="3" width="15.69140625" style="1" customWidth="1"/>
    <col min="4" max="4" width="5.15234375" style="1" customWidth="1"/>
    <col min="5" max="5" width="9.23046875" style="1" customWidth="1"/>
    <col min="6" max="7" width="7.69140625" style="1" customWidth="1"/>
    <col min="8" max="8" width="8.53515625" style="1" customWidth="1"/>
    <col min="9" max="9" width="7.69140625" style="1" customWidth="1"/>
    <col min="10" max="10" width="8.23046875" style="1" customWidth="1"/>
    <col min="11" max="11" width="9.07421875" style="1" customWidth="1"/>
    <col min="12" max="12" width="8.07421875" style="1" customWidth="1"/>
    <col min="13" max="13" width="8.53515625" style="1" customWidth="1"/>
    <col min="14" max="14" width="1.53515625" style="1" customWidth="1"/>
    <col min="15" max="16" width="7.69140625" style="1" customWidth="1"/>
    <col min="17" max="17" width="7.84375" style="1" customWidth="1"/>
    <col min="18" max="18" width="7.69140625" style="1" customWidth="1"/>
    <col min="19" max="19" width="8.3828125" style="1" customWidth="1"/>
    <col min="20" max="20" width="8.53515625" style="1" customWidth="1"/>
    <col min="21" max="21" width="8.07421875" style="1" customWidth="1"/>
    <col min="22" max="22" width="8.4609375" style="1" customWidth="1"/>
    <col min="23" max="23" width="1.4609375" style="1" customWidth="1"/>
    <col min="24" max="25" width="7.69140625" style="1" customWidth="1"/>
    <col min="26" max="26" width="8.3828125" style="1" customWidth="1"/>
    <col min="27" max="27" width="7.69140625" style="1" customWidth="1"/>
    <col min="28" max="28" width="8.23046875" style="1" customWidth="1"/>
    <col min="29" max="29" width="8.765625" style="1" customWidth="1"/>
    <col min="30" max="31" width="8.53515625" style="1" customWidth="1"/>
    <col min="32" max="32" width="1.4609375" style="1" customWidth="1"/>
    <col min="33" max="34" width="7.69140625" style="1" customWidth="1"/>
    <col min="35" max="35" width="9.15234375" style="1" customWidth="1"/>
    <col min="36" max="36" width="7.69140625" style="1" customWidth="1"/>
    <col min="37" max="37" width="8.61328125" style="1" customWidth="1"/>
    <col min="38" max="38" width="8.3828125" style="1" customWidth="1"/>
    <col min="39" max="39" width="8.23046875" style="1" customWidth="1"/>
    <col min="40" max="40" width="8.53515625" style="1" customWidth="1"/>
    <col min="41" max="41" width="1.4609375" style="1" customWidth="1"/>
    <col min="42" max="43" width="7.69140625" style="1" customWidth="1"/>
    <col min="44" max="44" width="8.53515625" style="1" customWidth="1"/>
    <col min="45" max="45" width="7.69140625" style="1" customWidth="1"/>
    <col min="46" max="46" width="8.765625" style="1" customWidth="1"/>
    <col min="47" max="47" width="8.53515625" style="1" customWidth="1"/>
    <col min="48" max="48" width="8.921875" style="1" customWidth="1"/>
    <col min="49" max="49" width="8.53515625" style="1" customWidth="1"/>
    <col min="50" max="50" width="1.4609375" style="1" customWidth="1"/>
    <col min="51" max="52" width="7.69140625" style="1" customWidth="1"/>
    <col min="53" max="53" width="8.53515625" style="1" customWidth="1"/>
    <col min="54" max="54" width="7.69140625" style="1" customWidth="1"/>
    <col min="55" max="55" width="8.23046875" style="1" customWidth="1"/>
    <col min="56" max="56" width="8.765625" style="1" customWidth="1"/>
    <col min="57" max="57" width="8.23046875" style="1" customWidth="1"/>
    <col min="58" max="58" width="8.4609375" style="1" customWidth="1"/>
    <col min="59" max="59" width="1.4609375" style="1" customWidth="1"/>
    <col min="60" max="60" width="9.61328125" style="1" bestFit="1" customWidth="1"/>
    <col min="61" max="61" width="10.07421875" style="1" bestFit="1" customWidth="1"/>
    <col min="62" max="62" width="9.84375" style="1" customWidth="1"/>
    <col min="63" max="63" width="10.3046875" style="1" customWidth="1"/>
    <col min="64" max="64" width="9.765625" style="1" bestFit="1" customWidth="1"/>
    <col min="65" max="65" width="9.23046875" style="105"/>
    <col min="66" max="16384" width="9.23046875" style="1"/>
  </cols>
  <sheetData>
    <row r="1" spans="1:65" x14ac:dyDescent="0.35">
      <c r="A1" s="4" t="s">
        <v>8</v>
      </c>
      <c r="G1" s="4" t="s">
        <v>71</v>
      </c>
      <c r="K1" s="6"/>
    </row>
    <row r="2" spans="1:65" x14ac:dyDescent="0.35">
      <c r="A2" s="4" t="s">
        <v>118</v>
      </c>
      <c r="G2" s="1" t="s">
        <v>243</v>
      </c>
    </row>
    <row r="3" spans="1:65" x14ac:dyDescent="0.35">
      <c r="A3" s="4" t="s">
        <v>117</v>
      </c>
      <c r="G3" s="1" t="s">
        <v>80</v>
      </c>
    </row>
    <row r="4" spans="1:65" x14ac:dyDescent="0.35">
      <c r="A4" s="4" t="s">
        <v>119</v>
      </c>
      <c r="C4" s="4"/>
      <c r="G4" s="1" t="s">
        <v>244</v>
      </c>
    </row>
    <row r="5" spans="1:65" ht="14.6" thickBot="1" x14ac:dyDescent="0.4"/>
    <row r="6" spans="1:65" s="4" customFormat="1" ht="14.6" customHeight="1" thickBot="1" x14ac:dyDescent="0.4">
      <c r="A6" s="4" t="s">
        <v>77</v>
      </c>
      <c r="D6" s="174" t="s">
        <v>25</v>
      </c>
      <c r="E6" s="175"/>
      <c r="F6" s="179" t="s">
        <v>14</v>
      </c>
      <c r="G6" s="180"/>
      <c r="H6" s="180"/>
      <c r="I6" s="180"/>
      <c r="J6" s="180"/>
      <c r="K6" s="180"/>
      <c r="L6" s="180"/>
      <c r="M6" s="181"/>
      <c r="N6" s="72"/>
      <c r="O6" s="179" t="s">
        <v>16</v>
      </c>
      <c r="P6" s="180"/>
      <c r="Q6" s="180"/>
      <c r="R6" s="180"/>
      <c r="S6" s="180"/>
      <c r="T6" s="180"/>
      <c r="U6" s="180"/>
      <c r="V6" s="181"/>
      <c r="W6" s="72"/>
      <c r="X6" s="176" t="s">
        <v>17</v>
      </c>
      <c r="Y6" s="177"/>
      <c r="Z6" s="177"/>
      <c r="AA6" s="177"/>
      <c r="AB6" s="177"/>
      <c r="AC6" s="177"/>
      <c r="AD6" s="177"/>
      <c r="AE6" s="178"/>
      <c r="AF6" s="72"/>
      <c r="AG6" s="179" t="s">
        <v>18</v>
      </c>
      <c r="AH6" s="180"/>
      <c r="AI6" s="180"/>
      <c r="AJ6" s="180"/>
      <c r="AK6" s="180"/>
      <c r="AL6" s="180"/>
      <c r="AM6" s="180"/>
      <c r="AN6" s="181"/>
      <c r="AO6" s="72"/>
      <c r="AP6" s="179" t="s">
        <v>19</v>
      </c>
      <c r="AQ6" s="180"/>
      <c r="AR6" s="180"/>
      <c r="AS6" s="180"/>
      <c r="AT6" s="180"/>
      <c r="AU6" s="180"/>
      <c r="AV6" s="180"/>
      <c r="AW6" s="181"/>
      <c r="AX6" s="72"/>
      <c r="AY6" s="179" t="s">
        <v>20</v>
      </c>
      <c r="AZ6" s="180"/>
      <c r="BA6" s="180"/>
      <c r="BB6" s="180"/>
      <c r="BC6" s="180"/>
      <c r="BD6" s="180"/>
      <c r="BE6" s="180"/>
      <c r="BF6" s="181"/>
      <c r="BG6" s="72"/>
      <c r="BH6" s="176" t="s">
        <v>21</v>
      </c>
      <c r="BI6" s="177"/>
      <c r="BJ6" s="177"/>
      <c r="BK6" s="177"/>
      <c r="BL6" s="178"/>
      <c r="BM6" s="105"/>
    </row>
    <row r="7" spans="1:65" ht="41.6" customHeight="1" x14ac:dyDescent="0.35">
      <c r="A7" s="5" t="s">
        <v>145</v>
      </c>
      <c r="B7" s="5" t="s">
        <v>0</v>
      </c>
      <c r="C7" s="5" t="s">
        <v>1</v>
      </c>
      <c r="D7" s="5" t="s">
        <v>6</v>
      </c>
      <c r="E7" s="5" t="s">
        <v>3</v>
      </c>
      <c r="F7" s="71" t="s">
        <v>7</v>
      </c>
      <c r="G7" s="71" t="s">
        <v>5</v>
      </c>
      <c r="H7" s="71" t="s">
        <v>10</v>
      </c>
      <c r="I7" s="71" t="s">
        <v>9</v>
      </c>
      <c r="J7" s="71" t="s">
        <v>11</v>
      </c>
      <c r="K7" s="71" t="s">
        <v>12</v>
      </c>
      <c r="L7" s="71" t="s">
        <v>32</v>
      </c>
      <c r="M7" s="71" t="s">
        <v>15</v>
      </c>
      <c r="N7" s="5"/>
      <c r="O7" s="71" t="s">
        <v>7</v>
      </c>
      <c r="P7" s="71" t="s">
        <v>5</v>
      </c>
      <c r="Q7" s="71" t="s">
        <v>10</v>
      </c>
      <c r="R7" s="71" t="s">
        <v>9</v>
      </c>
      <c r="S7" s="71" t="s">
        <v>11</v>
      </c>
      <c r="T7" s="71" t="s">
        <v>12</v>
      </c>
      <c r="U7" s="71" t="s">
        <v>13</v>
      </c>
      <c r="V7" s="71" t="s">
        <v>15</v>
      </c>
      <c r="W7" s="5"/>
      <c r="X7" s="71" t="s">
        <v>7</v>
      </c>
      <c r="Y7" s="71" t="s">
        <v>5</v>
      </c>
      <c r="Z7" s="71" t="s">
        <v>10</v>
      </c>
      <c r="AA7" s="71" t="s">
        <v>9</v>
      </c>
      <c r="AB7" s="71" t="s">
        <v>11</v>
      </c>
      <c r="AC7" s="71" t="s">
        <v>12</v>
      </c>
      <c r="AD7" s="71" t="s">
        <v>13</v>
      </c>
      <c r="AE7" s="71" t="s">
        <v>15</v>
      </c>
      <c r="AF7" s="5"/>
      <c r="AG7" s="71" t="s">
        <v>7</v>
      </c>
      <c r="AH7" s="71" t="s">
        <v>5</v>
      </c>
      <c r="AI7" s="71" t="s">
        <v>10</v>
      </c>
      <c r="AJ7" s="71" t="s">
        <v>9</v>
      </c>
      <c r="AK7" s="71" t="s">
        <v>11</v>
      </c>
      <c r="AL7" s="71" t="s">
        <v>12</v>
      </c>
      <c r="AM7" s="71" t="s">
        <v>13</v>
      </c>
      <c r="AN7" s="71" t="s">
        <v>15</v>
      </c>
      <c r="AO7" s="5"/>
      <c r="AP7" s="71" t="s">
        <v>7</v>
      </c>
      <c r="AQ7" s="71" t="s">
        <v>5</v>
      </c>
      <c r="AR7" s="71" t="s">
        <v>10</v>
      </c>
      <c r="AS7" s="71" t="s">
        <v>9</v>
      </c>
      <c r="AT7" s="71" t="s">
        <v>11</v>
      </c>
      <c r="AU7" s="71" t="s">
        <v>12</v>
      </c>
      <c r="AV7" s="71" t="s">
        <v>13</v>
      </c>
      <c r="AW7" s="71" t="s">
        <v>15</v>
      </c>
      <c r="AX7" s="5"/>
      <c r="AY7" s="71" t="s">
        <v>7</v>
      </c>
      <c r="AZ7" s="71" t="s">
        <v>5</v>
      </c>
      <c r="BA7" s="71" t="s">
        <v>10</v>
      </c>
      <c r="BB7" s="71" t="s">
        <v>9</v>
      </c>
      <c r="BC7" s="71" t="s">
        <v>11</v>
      </c>
      <c r="BD7" s="71" t="s">
        <v>12</v>
      </c>
      <c r="BE7" s="71" t="s">
        <v>13</v>
      </c>
      <c r="BF7" s="71" t="s">
        <v>15</v>
      </c>
      <c r="BG7" s="5"/>
      <c r="BH7" s="71" t="s">
        <v>30</v>
      </c>
      <c r="BI7" s="71" t="s">
        <v>31</v>
      </c>
      <c r="BJ7" s="71" t="s">
        <v>12</v>
      </c>
      <c r="BK7" s="71" t="s">
        <v>13</v>
      </c>
      <c r="BL7" s="71" t="s">
        <v>15</v>
      </c>
    </row>
    <row r="8" spans="1:65" s="22" customFormat="1" x14ac:dyDescent="0.4">
      <c r="A8" s="33" t="s">
        <v>158</v>
      </c>
      <c r="B8" s="34" t="s">
        <v>22</v>
      </c>
      <c r="C8" s="34" t="s">
        <v>27</v>
      </c>
      <c r="D8" s="159">
        <v>0.05</v>
      </c>
      <c r="E8" s="40">
        <v>212100</v>
      </c>
      <c r="F8" s="40">
        <f>2080*D8</f>
        <v>104</v>
      </c>
      <c r="G8" s="39">
        <f>E8/2080</f>
        <v>101.97115384615384</v>
      </c>
      <c r="H8" s="40">
        <f>ROUND(F8*G8,0)</f>
        <v>10605</v>
      </c>
      <c r="I8" s="58">
        <v>0.36520000000000002</v>
      </c>
      <c r="J8" s="40">
        <f>ROUND(H8*I8,0)</f>
        <v>3873</v>
      </c>
      <c r="K8" s="40">
        <f>H8+J8</f>
        <v>14478</v>
      </c>
      <c r="L8" s="40">
        <f t="shared" ref="L8:L18" si="0">ROUND(K8*$C$81,0)</f>
        <v>8672</v>
      </c>
      <c r="M8" s="40">
        <f>K8+L8</f>
        <v>23150</v>
      </c>
      <c r="N8" s="40"/>
      <c r="O8" s="60">
        <f>F8</f>
        <v>104</v>
      </c>
      <c r="P8" s="59">
        <f t="shared" ref="P8:P18" si="1">G8*(1+$C$75)</f>
        <v>105.03028846153846</v>
      </c>
      <c r="Q8" s="40">
        <f>ROUND(O8*P8,0)</f>
        <v>10923</v>
      </c>
      <c r="R8" s="58">
        <f t="shared" ref="R8:R18" si="2">I8*(1+$C$75)</f>
        <v>0.37615600000000005</v>
      </c>
      <c r="S8" s="40">
        <f>ROUND(Q8*R8,0)</f>
        <v>4109</v>
      </c>
      <c r="T8" s="40">
        <f>Q8+S8</f>
        <v>15032</v>
      </c>
      <c r="U8" s="40">
        <f t="shared" ref="U8:U18" si="3">ROUND(T8*$C$81,0)</f>
        <v>9004</v>
      </c>
      <c r="V8" s="40">
        <f>T8+U8</f>
        <v>24036</v>
      </c>
      <c r="W8" s="40"/>
      <c r="X8" s="60">
        <f>O8</f>
        <v>104</v>
      </c>
      <c r="Y8" s="59">
        <f t="shared" ref="Y8:Y18" si="4">P8*(1+$C$75)</f>
        <v>108.18119711538462</v>
      </c>
      <c r="Z8" s="40">
        <f>ROUND(X8*Y8,0)</f>
        <v>11251</v>
      </c>
      <c r="AA8" s="58">
        <f t="shared" ref="AA8:AA18" si="5">R8*(1+$C$75)</f>
        <v>0.38744068000000004</v>
      </c>
      <c r="AB8" s="40">
        <f>ROUND(Z8*AA8,0)</f>
        <v>4359</v>
      </c>
      <c r="AC8" s="40">
        <f>Z8+AB8</f>
        <v>15610</v>
      </c>
      <c r="AD8" s="40">
        <f t="shared" ref="AD8:AD18" si="6">ROUND(AC8*$C$81,0)</f>
        <v>9350</v>
      </c>
      <c r="AE8" s="40">
        <f>AC8+AD8</f>
        <v>24960</v>
      </c>
      <c r="AF8" s="40"/>
      <c r="AG8" s="60">
        <f>X8</f>
        <v>104</v>
      </c>
      <c r="AH8" s="39">
        <f t="shared" ref="AH8:AH18" si="7">Y8*(1+$C$75)</f>
        <v>111.42663302884615</v>
      </c>
      <c r="AI8" s="60">
        <f>ROUND(AG8*AH8,0)</f>
        <v>11588</v>
      </c>
      <c r="AJ8" s="61">
        <f t="shared" ref="AJ8:AJ18" si="8">AA8*(1+$C$75)</f>
        <v>0.39906390040000006</v>
      </c>
      <c r="AK8" s="40">
        <f>ROUND(AI8*AJ8,0)</f>
        <v>4624</v>
      </c>
      <c r="AL8" s="62">
        <f>AI8+AK8</f>
        <v>16212</v>
      </c>
      <c r="AM8" s="40">
        <f t="shared" ref="AM8:AM18" si="9">ROUND(AL8*$C$81,0)</f>
        <v>9711</v>
      </c>
      <c r="AN8" s="40">
        <f>AL8+AM8</f>
        <v>25923</v>
      </c>
      <c r="AO8" s="40"/>
      <c r="AP8" s="60">
        <f>AG8</f>
        <v>104</v>
      </c>
      <c r="AQ8" s="39">
        <f t="shared" ref="AQ8:AQ18" si="10">AH8*(1+$C$75)</f>
        <v>114.76943201971154</v>
      </c>
      <c r="AR8" s="60">
        <f>ROUND(AP8*AQ8,0)</f>
        <v>11936</v>
      </c>
      <c r="AS8" s="61">
        <f t="shared" ref="AS8:AS18" si="11">AJ8*(1+$C$75)</f>
        <v>0.41103581741200007</v>
      </c>
      <c r="AT8" s="40">
        <f>ROUND(AR8*AS8,0)</f>
        <v>4906</v>
      </c>
      <c r="AU8" s="62">
        <f>AR8+AT8</f>
        <v>16842</v>
      </c>
      <c r="AV8" s="40">
        <f t="shared" ref="AV8:AV18" si="12">ROUND(AU8*$C$81,0)</f>
        <v>10088</v>
      </c>
      <c r="AW8" s="40">
        <f>AU8+AV8</f>
        <v>26930</v>
      </c>
      <c r="AX8" s="40"/>
      <c r="AY8" s="60">
        <f>AP8</f>
        <v>104</v>
      </c>
      <c r="AZ8" s="39">
        <f t="shared" ref="AZ8:AZ18" si="13">AQ8*(1+$C$75)</f>
        <v>118.2125149803029</v>
      </c>
      <c r="BA8" s="60">
        <f>ROUND(AY8*AZ8,0)</f>
        <v>12294</v>
      </c>
      <c r="BB8" s="61">
        <f t="shared" ref="BB8:BB18" si="14">AS8*(1+$C$75)</f>
        <v>0.42336689193436006</v>
      </c>
      <c r="BC8" s="40">
        <f>ROUND(BA8*BB8,0)</f>
        <v>5205</v>
      </c>
      <c r="BD8" s="62">
        <f>BA8+BC8</f>
        <v>17499</v>
      </c>
      <c r="BE8" s="40">
        <f t="shared" ref="BE8:BE18" si="15">ROUND(BD8*$C$81,0)</f>
        <v>10482</v>
      </c>
      <c r="BF8" s="40">
        <f>BD8+BE8</f>
        <v>27981</v>
      </c>
      <c r="BG8" s="40"/>
      <c r="BH8" s="40">
        <f>H8+Q8+Z8+AI8+AR8+BA8</f>
        <v>68597</v>
      </c>
      <c r="BI8" s="40">
        <f>J8+S8+AB8+AK8+AT8+BC8</f>
        <v>27076</v>
      </c>
      <c r="BJ8" s="60">
        <f>K8+T8+AC8+AL8+AU8+BD8</f>
        <v>95673</v>
      </c>
      <c r="BK8" s="60">
        <f t="shared" ref="BK8" si="16">L8+U8+AD8+AM8+AV8+BE8</f>
        <v>57307</v>
      </c>
      <c r="BL8" s="60">
        <f>M8+V8+AE8+AN8+AW8+BF8</f>
        <v>152980</v>
      </c>
      <c r="BM8" s="106"/>
    </row>
    <row r="9" spans="1:65" s="22" customFormat="1" x14ac:dyDescent="0.4">
      <c r="A9" s="33"/>
      <c r="B9" s="34" t="s">
        <v>28</v>
      </c>
      <c r="C9" s="34" t="s">
        <v>29</v>
      </c>
      <c r="D9" s="159">
        <v>2.5000000000000001E-2</v>
      </c>
      <c r="E9" s="40">
        <v>150000</v>
      </c>
      <c r="F9" s="40">
        <f>2080*D9</f>
        <v>52</v>
      </c>
      <c r="G9" s="39">
        <f>E9/2080</f>
        <v>72.115384615384613</v>
      </c>
      <c r="H9" s="40">
        <f>ROUND(F9*G9,0)</f>
        <v>3750</v>
      </c>
      <c r="I9" s="58">
        <v>0.36520000000000002</v>
      </c>
      <c r="J9" s="40">
        <f>ROUND(H9*I9,0)</f>
        <v>1370</v>
      </c>
      <c r="K9" s="40">
        <f>H9+J9</f>
        <v>5120</v>
      </c>
      <c r="L9" s="40">
        <f t="shared" si="0"/>
        <v>3067</v>
      </c>
      <c r="M9" s="40">
        <f t="shared" ref="M9" si="17">K9+L9</f>
        <v>8187</v>
      </c>
      <c r="N9" s="34"/>
      <c r="O9" s="60">
        <f>F9</f>
        <v>52</v>
      </c>
      <c r="P9" s="59">
        <f t="shared" si="1"/>
        <v>74.27884615384616</v>
      </c>
      <c r="Q9" s="40">
        <f>ROUND(O9*P9,0)</f>
        <v>3863</v>
      </c>
      <c r="R9" s="58">
        <f t="shared" si="2"/>
        <v>0.37615600000000005</v>
      </c>
      <c r="S9" s="40">
        <f>ROUND(Q9*R9,0)</f>
        <v>1453</v>
      </c>
      <c r="T9" s="40">
        <f>Q9+S9</f>
        <v>5316</v>
      </c>
      <c r="U9" s="40">
        <f t="shared" si="3"/>
        <v>3184</v>
      </c>
      <c r="V9" s="40">
        <f>T9+U9</f>
        <v>8500</v>
      </c>
      <c r="W9" s="40"/>
      <c r="X9" s="60">
        <f>O9</f>
        <v>52</v>
      </c>
      <c r="Y9" s="59">
        <f t="shared" si="4"/>
        <v>76.507211538461547</v>
      </c>
      <c r="Z9" s="40">
        <f>ROUND(X9*Y9,0)</f>
        <v>3978</v>
      </c>
      <c r="AA9" s="58">
        <f t="shared" si="5"/>
        <v>0.38744068000000004</v>
      </c>
      <c r="AB9" s="40">
        <f>ROUND(Z9*AA9,0)</f>
        <v>1541</v>
      </c>
      <c r="AC9" s="40">
        <f>Z9+AB9</f>
        <v>5519</v>
      </c>
      <c r="AD9" s="40">
        <f t="shared" si="6"/>
        <v>3306</v>
      </c>
      <c r="AE9" s="40">
        <f>AC9+AD9</f>
        <v>8825</v>
      </c>
      <c r="AF9" s="40"/>
      <c r="AG9" s="60">
        <f>X9</f>
        <v>52</v>
      </c>
      <c r="AH9" s="39">
        <f t="shared" si="7"/>
        <v>78.802427884615398</v>
      </c>
      <c r="AI9" s="60">
        <f>ROUND(AG9*AH9,0)</f>
        <v>4098</v>
      </c>
      <c r="AJ9" s="61">
        <f t="shared" si="8"/>
        <v>0.39906390040000006</v>
      </c>
      <c r="AK9" s="40">
        <f>ROUND(AI9*AJ9,0)</f>
        <v>1635</v>
      </c>
      <c r="AL9" s="62">
        <f>AI9+AK9</f>
        <v>5733</v>
      </c>
      <c r="AM9" s="40">
        <f t="shared" si="9"/>
        <v>3434</v>
      </c>
      <c r="AN9" s="40">
        <f>AL9+AM9</f>
        <v>9167</v>
      </c>
      <c r="AO9" s="40"/>
      <c r="AP9" s="60">
        <f>AG9</f>
        <v>52</v>
      </c>
      <c r="AQ9" s="39">
        <f t="shared" si="10"/>
        <v>81.166500721153866</v>
      </c>
      <c r="AR9" s="60">
        <f>ROUND(AP9*AQ9,0)</f>
        <v>4221</v>
      </c>
      <c r="AS9" s="61">
        <f t="shared" si="11"/>
        <v>0.41103581741200007</v>
      </c>
      <c r="AT9" s="40">
        <f>ROUND(AR9*AS9,0)</f>
        <v>1735</v>
      </c>
      <c r="AU9" s="62">
        <f>AR9+AT9</f>
        <v>5956</v>
      </c>
      <c r="AV9" s="40">
        <f t="shared" si="12"/>
        <v>3568</v>
      </c>
      <c r="AW9" s="40">
        <f>AU9+AV9</f>
        <v>9524</v>
      </c>
      <c r="AX9" s="40"/>
      <c r="AY9" s="60">
        <f>AP9</f>
        <v>52</v>
      </c>
      <c r="AZ9" s="39">
        <f t="shared" si="13"/>
        <v>83.601495742788487</v>
      </c>
      <c r="BA9" s="60">
        <f>ROUND(AY9*AZ9,0)</f>
        <v>4347</v>
      </c>
      <c r="BB9" s="61">
        <f t="shared" si="14"/>
        <v>0.42336689193436006</v>
      </c>
      <c r="BC9" s="40">
        <f>ROUND(BA9*BB9,0)</f>
        <v>1840</v>
      </c>
      <c r="BD9" s="62">
        <f>BA9+BC9</f>
        <v>6187</v>
      </c>
      <c r="BE9" s="40">
        <f t="shared" si="15"/>
        <v>3706</v>
      </c>
      <c r="BF9" s="40">
        <f>BD9+BE9</f>
        <v>9893</v>
      </c>
      <c r="BG9" s="34"/>
      <c r="BH9" s="40">
        <f>H9+Q9+Z9+AI9+AR9+BA9</f>
        <v>24257</v>
      </c>
      <c r="BI9" s="40">
        <f>J9+S9+AB9+AK9+AT9+BC9</f>
        <v>9574</v>
      </c>
      <c r="BJ9" s="60">
        <f>K9+T9+AC9+AL9+AU9+BD9</f>
        <v>33831</v>
      </c>
      <c r="BK9" s="60">
        <f t="shared" ref="BK9" si="18">L9+U9+AD9+AM9+AV9+BE9</f>
        <v>20265</v>
      </c>
      <c r="BL9" s="60">
        <f t="shared" ref="BL9" si="19">M9+V9+AE9+AN9+AW9+BF9</f>
        <v>54096</v>
      </c>
      <c r="BM9" s="107"/>
    </row>
    <row r="10" spans="1:65" s="22" customFormat="1" x14ac:dyDescent="0.4">
      <c r="A10" s="33"/>
      <c r="B10" s="34"/>
      <c r="C10" s="34"/>
      <c r="D10" s="159"/>
      <c r="E10" s="40"/>
      <c r="F10" s="40">
        <f t="shared" ref="F10:F18" si="20">2080*D10</f>
        <v>0</v>
      </c>
      <c r="G10" s="39">
        <f t="shared" ref="G10:G18" si="21">E10/2080</f>
        <v>0</v>
      </c>
      <c r="H10" s="40">
        <f t="shared" ref="H10:H18" si="22">ROUND(F10*G10,0)</f>
        <v>0</v>
      </c>
      <c r="I10" s="58">
        <v>0.36520000000000002</v>
      </c>
      <c r="J10" s="40">
        <f t="shared" ref="J10:J18" si="23">ROUND(H10*I10,0)</f>
        <v>0</v>
      </c>
      <c r="K10" s="40">
        <f t="shared" ref="K10:K18" si="24">H10+J10</f>
        <v>0</v>
      </c>
      <c r="L10" s="40">
        <f t="shared" si="0"/>
        <v>0</v>
      </c>
      <c r="M10" s="40">
        <f t="shared" ref="M10:M18" si="25">K10+L10</f>
        <v>0</v>
      </c>
      <c r="N10" s="34"/>
      <c r="O10" s="60">
        <f t="shared" ref="O10:O18" si="26">F10</f>
        <v>0</v>
      </c>
      <c r="P10" s="59">
        <f t="shared" si="1"/>
        <v>0</v>
      </c>
      <c r="Q10" s="40">
        <f t="shared" ref="Q10:Q18" si="27">ROUND(O10*P10,0)</f>
        <v>0</v>
      </c>
      <c r="R10" s="58">
        <f t="shared" si="2"/>
        <v>0.37615600000000005</v>
      </c>
      <c r="S10" s="40">
        <f t="shared" ref="S10:S18" si="28">ROUND(Q10*R10,0)</f>
        <v>0</v>
      </c>
      <c r="T10" s="40">
        <f t="shared" ref="T10:T18" si="29">Q10+S10</f>
        <v>0</v>
      </c>
      <c r="U10" s="40">
        <f t="shared" si="3"/>
        <v>0</v>
      </c>
      <c r="V10" s="40">
        <f t="shared" ref="V10:V18" si="30">T10+U10</f>
        <v>0</v>
      </c>
      <c r="W10" s="40"/>
      <c r="X10" s="60">
        <f t="shared" ref="X10:X18" si="31">O10</f>
        <v>0</v>
      </c>
      <c r="Y10" s="59">
        <f t="shared" si="4"/>
        <v>0</v>
      </c>
      <c r="Z10" s="40">
        <f t="shared" ref="Z10:Z18" si="32">ROUND(X10*Y10,0)</f>
        <v>0</v>
      </c>
      <c r="AA10" s="58">
        <f t="shared" si="5"/>
        <v>0.38744068000000004</v>
      </c>
      <c r="AB10" s="40">
        <f t="shared" ref="AB10:AB18" si="33">ROUND(Z10*AA10,0)</f>
        <v>0</v>
      </c>
      <c r="AC10" s="40">
        <f t="shared" ref="AC10:AC18" si="34">Z10+AB10</f>
        <v>0</v>
      </c>
      <c r="AD10" s="40">
        <f t="shared" si="6"/>
        <v>0</v>
      </c>
      <c r="AE10" s="40">
        <f t="shared" ref="AE10:AE18" si="35">AC10+AD10</f>
        <v>0</v>
      </c>
      <c r="AF10" s="40"/>
      <c r="AG10" s="60">
        <f t="shared" ref="AG10:AG18" si="36">X10</f>
        <v>0</v>
      </c>
      <c r="AH10" s="39">
        <f t="shared" si="7"/>
        <v>0</v>
      </c>
      <c r="AI10" s="60">
        <f t="shared" ref="AI10:AI18" si="37">ROUND(AG10*AH10,0)</f>
        <v>0</v>
      </c>
      <c r="AJ10" s="61">
        <f t="shared" si="8"/>
        <v>0.39906390040000006</v>
      </c>
      <c r="AK10" s="40">
        <f t="shared" ref="AK10:AK18" si="38">ROUND(AI10*AJ10,0)</f>
        <v>0</v>
      </c>
      <c r="AL10" s="62">
        <f t="shared" ref="AL10:AL18" si="39">AI10+AK10</f>
        <v>0</v>
      </c>
      <c r="AM10" s="40">
        <f t="shared" si="9"/>
        <v>0</v>
      </c>
      <c r="AN10" s="40">
        <f t="shared" ref="AN10:AN18" si="40">AL10+AM10</f>
        <v>0</v>
      </c>
      <c r="AO10" s="40"/>
      <c r="AP10" s="60">
        <f t="shared" ref="AP10:AP18" si="41">AG10</f>
        <v>0</v>
      </c>
      <c r="AQ10" s="39">
        <f t="shared" si="10"/>
        <v>0</v>
      </c>
      <c r="AR10" s="60">
        <f t="shared" ref="AR10:AR18" si="42">ROUND(AP10*AQ10,0)</f>
        <v>0</v>
      </c>
      <c r="AS10" s="61">
        <f t="shared" si="11"/>
        <v>0.41103581741200007</v>
      </c>
      <c r="AT10" s="40">
        <f t="shared" ref="AT10:AT18" si="43">ROUND(AR10*AS10,0)</f>
        <v>0</v>
      </c>
      <c r="AU10" s="62">
        <f t="shared" ref="AU10:AU18" si="44">AR10+AT10</f>
        <v>0</v>
      </c>
      <c r="AV10" s="40">
        <f t="shared" si="12"/>
        <v>0</v>
      </c>
      <c r="AW10" s="40">
        <f t="shared" ref="AW10:AW18" si="45">AU10+AV10</f>
        <v>0</v>
      </c>
      <c r="AX10" s="40"/>
      <c r="AY10" s="60">
        <f t="shared" ref="AY10:AY18" si="46">AP10</f>
        <v>0</v>
      </c>
      <c r="AZ10" s="39">
        <f t="shared" si="13"/>
        <v>0</v>
      </c>
      <c r="BA10" s="60">
        <f t="shared" ref="BA10:BA18" si="47">ROUND(AY10*AZ10,0)</f>
        <v>0</v>
      </c>
      <c r="BB10" s="61">
        <f t="shared" si="14"/>
        <v>0.42336689193436006</v>
      </c>
      <c r="BC10" s="40">
        <f t="shared" ref="BC10:BC18" si="48">ROUND(BA10*BB10,0)</f>
        <v>0</v>
      </c>
      <c r="BD10" s="62">
        <f t="shared" ref="BD10:BD18" si="49">BA10+BC10</f>
        <v>0</v>
      </c>
      <c r="BE10" s="40">
        <f t="shared" si="15"/>
        <v>0</v>
      </c>
      <c r="BF10" s="40">
        <f t="shared" ref="BF10:BF18" si="50">BD10+BE10</f>
        <v>0</v>
      </c>
      <c r="BG10" s="34"/>
      <c r="BH10" s="40">
        <f t="shared" ref="BH10:BH18" si="51">H10+Q10+Z10+AI10+AR10+BA10</f>
        <v>0</v>
      </c>
      <c r="BI10" s="40">
        <f t="shared" ref="BI10:BI18" si="52">J10+S10+AB10+AK10+AT10+BC10</f>
        <v>0</v>
      </c>
      <c r="BJ10" s="60">
        <f t="shared" ref="BJ10:BJ18" si="53">K10+T10+AC10+AL10+AU10+BD10</f>
        <v>0</v>
      </c>
      <c r="BK10" s="60">
        <f t="shared" ref="BK10:BK18" si="54">L10+U10+AD10+AM10+AV10+BE10</f>
        <v>0</v>
      </c>
      <c r="BL10" s="60">
        <f t="shared" ref="BL10:BL18" si="55">M10+V10+AE10+AN10+AW10+BF10</f>
        <v>0</v>
      </c>
      <c r="BM10" s="107"/>
    </row>
    <row r="11" spans="1:65" s="22" customFormat="1" x14ac:dyDescent="0.4">
      <c r="A11" s="33"/>
      <c r="B11" s="34"/>
      <c r="C11" s="34"/>
      <c r="D11" s="159"/>
      <c r="E11" s="40"/>
      <c r="F11" s="40">
        <f t="shared" si="20"/>
        <v>0</v>
      </c>
      <c r="G11" s="39">
        <f t="shared" si="21"/>
        <v>0</v>
      </c>
      <c r="H11" s="40">
        <f t="shared" si="22"/>
        <v>0</v>
      </c>
      <c r="I11" s="58">
        <v>0.36520000000000002</v>
      </c>
      <c r="J11" s="40">
        <f t="shared" si="23"/>
        <v>0</v>
      </c>
      <c r="K11" s="40">
        <f t="shared" si="24"/>
        <v>0</v>
      </c>
      <c r="L11" s="40">
        <f t="shared" si="0"/>
        <v>0</v>
      </c>
      <c r="M11" s="40">
        <f t="shared" si="25"/>
        <v>0</v>
      </c>
      <c r="N11" s="34"/>
      <c r="O11" s="60">
        <f t="shared" si="26"/>
        <v>0</v>
      </c>
      <c r="P11" s="59">
        <f t="shared" si="1"/>
        <v>0</v>
      </c>
      <c r="Q11" s="40">
        <f t="shared" si="27"/>
        <v>0</v>
      </c>
      <c r="R11" s="58">
        <f t="shared" si="2"/>
        <v>0.37615600000000005</v>
      </c>
      <c r="S11" s="40">
        <f t="shared" si="28"/>
        <v>0</v>
      </c>
      <c r="T11" s="40">
        <f t="shared" si="29"/>
        <v>0</v>
      </c>
      <c r="U11" s="40">
        <f t="shared" si="3"/>
        <v>0</v>
      </c>
      <c r="V11" s="40">
        <f t="shared" si="30"/>
        <v>0</v>
      </c>
      <c r="W11" s="40"/>
      <c r="X11" s="60">
        <f t="shared" si="31"/>
        <v>0</v>
      </c>
      <c r="Y11" s="59">
        <f t="shared" si="4"/>
        <v>0</v>
      </c>
      <c r="Z11" s="40">
        <f t="shared" si="32"/>
        <v>0</v>
      </c>
      <c r="AA11" s="58">
        <f t="shared" si="5"/>
        <v>0.38744068000000004</v>
      </c>
      <c r="AB11" s="40">
        <f t="shared" si="33"/>
        <v>0</v>
      </c>
      <c r="AC11" s="40">
        <f t="shared" si="34"/>
        <v>0</v>
      </c>
      <c r="AD11" s="40">
        <f t="shared" si="6"/>
        <v>0</v>
      </c>
      <c r="AE11" s="40">
        <f t="shared" si="35"/>
        <v>0</v>
      </c>
      <c r="AF11" s="40"/>
      <c r="AG11" s="60">
        <f t="shared" si="36"/>
        <v>0</v>
      </c>
      <c r="AH11" s="39">
        <f t="shared" si="7"/>
        <v>0</v>
      </c>
      <c r="AI11" s="60">
        <f t="shared" si="37"/>
        <v>0</v>
      </c>
      <c r="AJ11" s="61">
        <f t="shared" si="8"/>
        <v>0.39906390040000006</v>
      </c>
      <c r="AK11" s="40">
        <f t="shared" si="38"/>
        <v>0</v>
      </c>
      <c r="AL11" s="62">
        <f t="shared" si="39"/>
        <v>0</v>
      </c>
      <c r="AM11" s="40">
        <f t="shared" si="9"/>
        <v>0</v>
      </c>
      <c r="AN11" s="40">
        <f t="shared" si="40"/>
        <v>0</v>
      </c>
      <c r="AO11" s="40"/>
      <c r="AP11" s="60">
        <f t="shared" si="41"/>
        <v>0</v>
      </c>
      <c r="AQ11" s="39">
        <f t="shared" si="10"/>
        <v>0</v>
      </c>
      <c r="AR11" s="60">
        <f t="shared" si="42"/>
        <v>0</v>
      </c>
      <c r="AS11" s="61">
        <f t="shared" si="11"/>
        <v>0.41103581741200007</v>
      </c>
      <c r="AT11" s="40">
        <f t="shared" si="43"/>
        <v>0</v>
      </c>
      <c r="AU11" s="62">
        <f t="shared" si="44"/>
        <v>0</v>
      </c>
      <c r="AV11" s="40">
        <f t="shared" si="12"/>
        <v>0</v>
      </c>
      <c r="AW11" s="40">
        <f t="shared" si="45"/>
        <v>0</v>
      </c>
      <c r="AX11" s="40"/>
      <c r="AY11" s="60">
        <f t="shared" si="46"/>
        <v>0</v>
      </c>
      <c r="AZ11" s="39">
        <f t="shared" si="13"/>
        <v>0</v>
      </c>
      <c r="BA11" s="60">
        <f t="shared" si="47"/>
        <v>0</v>
      </c>
      <c r="BB11" s="61">
        <f t="shared" si="14"/>
        <v>0.42336689193436006</v>
      </c>
      <c r="BC11" s="40">
        <f t="shared" si="48"/>
        <v>0</v>
      </c>
      <c r="BD11" s="62">
        <f t="shared" si="49"/>
        <v>0</v>
      </c>
      <c r="BE11" s="40">
        <f t="shared" si="15"/>
        <v>0</v>
      </c>
      <c r="BF11" s="40">
        <f t="shared" si="50"/>
        <v>0</v>
      </c>
      <c r="BG11" s="34"/>
      <c r="BH11" s="40">
        <f t="shared" si="51"/>
        <v>0</v>
      </c>
      <c r="BI11" s="40">
        <f t="shared" si="52"/>
        <v>0</v>
      </c>
      <c r="BJ11" s="60">
        <f t="shared" si="53"/>
        <v>0</v>
      </c>
      <c r="BK11" s="60">
        <f t="shared" si="54"/>
        <v>0</v>
      </c>
      <c r="BL11" s="60">
        <f t="shared" si="55"/>
        <v>0</v>
      </c>
      <c r="BM11" s="107"/>
    </row>
    <row r="12" spans="1:65" s="22" customFormat="1" x14ac:dyDescent="0.4">
      <c r="A12" s="33"/>
      <c r="B12" s="34"/>
      <c r="C12" s="34"/>
      <c r="D12" s="159"/>
      <c r="E12" s="40"/>
      <c r="F12" s="40">
        <f t="shared" si="20"/>
        <v>0</v>
      </c>
      <c r="G12" s="39">
        <f t="shared" si="21"/>
        <v>0</v>
      </c>
      <c r="H12" s="40">
        <f t="shared" si="22"/>
        <v>0</v>
      </c>
      <c r="I12" s="58">
        <v>0.36520000000000002</v>
      </c>
      <c r="J12" s="40">
        <f t="shared" si="23"/>
        <v>0</v>
      </c>
      <c r="K12" s="40">
        <f t="shared" si="24"/>
        <v>0</v>
      </c>
      <c r="L12" s="40">
        <f t="shared" si="0"/>
        <v>0</v>
      </c>
      <c r="M12" s="40">
        <f t="shared" si="25"/>
        <v>0</v>
      </c>
      <c r="N12" s="34"/>
      <c r="O12" s="60">
        <f t="shared" si="26"/>
        <v>0</v>
      </c>
      <c r="P12" s="59">
        <f t="shared" si="1"/>
        <v>0</v>
      </c>
      <c r="Q12" s="40">
        <f t="shared" si="27"/>
        <v>0</v>
      </c>
      <c r="R12" s="58">
        <f t="shared" si="2"/>
        <v>0.37615600000000005</v>
      </c>
      <c r="S12" s="40">
        <f t="shared" si="28"/>
        <v>0</v>
      </c>
      <c r="T12" s="40">
        <f t="shared" si="29"/>
        <v>0</v>
      </c>
      <c r="U12" s="40">
        <f t="shared" si="3"/>
        <v>0</v>
      </c>
      <c r="V12" s="40">
        <f t="shared" si="30"/>
        <v>0</v>
      </c>
      <c r="W12" s="40"/>
      <c r="X12" s="60">
        <f t="shared" si="31"/>
        <v>0</v>
      </c>
      <c r="Y12" s="59">
        <f t="shared" si="4"/>
        <v>0</v>
      </c>
      <c r="Z12" s="40">
        <f t="shared" si="32"/>
        <v>0</v>
      </c>
      <c r="AA12" s="58">
        <f t="shared" si="5"/>
        <v>0.38744068000000004</v>
      </c>
      <c r="AB12" s="40">
        <f t="shared" si="33"/>
        <v>0</v>
      </c>
      <c r="AC12" s="40">
        <f t="shared" si="34"/>
        <v>0</v>
      </c>
      <c r="AD12" s="40">
        <f t="shared" si="6"/>
        <v>0</v>
      </c>
      <c r="AE12" s="40">
        <f t="shared" si="35"/>
        <v>0</v>
      </c>
      <c r="AF12" s="40"/>
      <c r="AG12" s="60">
        <f t="shared" si="36"/>
        <v>0</v>
      </c>
      <c r="AH12" s="39">
        <f t="shared" si="7"/>
        <v>0</v>
      </c>
      <c r="AI12" s="60">
        <f t="shared" si="37"/>
        <v>0</v>
      </c>
      <c r="AJ12" s="61">
        <f t="shared" si="8"/>
        <v>0.39906390040000006</v>
      </c>
      <c r="AK12" s="40">
        <f t="shared" si="38"/>
        <v>0</v>
      </c>
      <c r="AL12" s="62">
        <f t="shared" si="39"/>
        <v>0</v>
      </c>
      <c r="AM12" s="40">
        <f t="shared" si="9"/>
        <v>0</v>
      </c>
      <c r="AN12" s="40">
        <f t="shared" si="40"/>
        <v>0</v>
      </c>
      <c r="AO12" s="40"/>
      <c r="AP12" s="60">
        <f t="shared" si="41"/>
        <v>0</v>
      </c>
      <c r="AQ12" s="39">
        <f t="shared" si="10"/>
        <v>0</v>
      </c>
      <c r="AR12" s="60">
        <f t="shared" si="42"/>
        <v>0</v>
      </c>
      <c r="AS12" s="61">
        <f t="shared" si="11"/>
        <v>0.41103581741200007</v>
      </c>
      <c r="AT12" s="40">
        <f t="shared" si="43"/>
        <v>0</v>
      </c>
      <c r="AU12" s="62">
        <f t="shared" si="44"/>
        <v>0</v>
      </c>
      <c r="AV12" s="40">
        <f t="shared" si="12"/>
        <v>0</v>
      </c>
      <c r="AW12" s="40">
        <f t="shared" si="45"/>
        <v>0</v>
      </c>
      <c r="AX12" s="40"/>
      <c r="AY12" s="60">
        <f t="shared" si="46"/>
        <v>0</v>
      </c>
      <c r="AZ12" s="39">
        <f t="shared" si="13"/>
        <v>0</v>
      </c>
      <c r="BA12" s="60">
        <f t="shared" si="47"/>
        <v>0</v>
      </c>
      <c r="BB12" s="61">
        <f t="shared" si="14"/>
        <v>0.42336689193436006</v>
      </c>
      <c r="BC12" s="40">
        <f t="shared" si="48"/>
        <v>0</v>
      </c>
      <c r="BD12" s="62">
        <f t="shared" si="49"/>
        <v>0</v>
      </c>
      <c r="BE12" s="40">
        <f t="shared" si="15"/>
        <v>0</v>
      </c>
      <c r="BF12" s="40">
        <f t="shared" si="50"/>
        <v>0</v>
      </c>
      <c r="BG12" s="34"/>
      <c r="BH12" s="40">
        <f t="shared" si="51"/>
        <v>0</v>
      </c>
      <c r="BI12" s="40">
        <f t="shared" si="52"/>
        <v>0</v>
      </c>
      <c r="BJ12" s="60">
        <f t="shared" si="53"/>
        <v>0</v>
      </c>
      <c r="BK12" s="60">
        <f t="shared" si="54"/>
        <v>0</v>
      </c>
      <c r="BL12" s="60">
        <f t="shared" si="55"/>
        <v>0</v>
      </c>
      <c r="BM12" s="107"/>
    </row>
    <row r="13" spans="1:65" s="22" customFormat="1" x14ac:dyDescent="0.4">
      <c r="A13" s="33"/>
      <c r="B13" s="34"/>
      <c r="C13" s="34"/>
      <c r="D13" s="159"/>
      <c r="E13" s="40"/>
      <c r="F13" s="40">
        <f t="shared" si="20"/>
        <v>0</v>
      </c>
      <c r="G13" s="39">
        <f t="shared" si="21"/>
        <v>0</v>
      </c>
      <c r="H13" s="40">
        <f t="shared" si="22"/>
        <v>0</v>
      </c>
      <c r="I13" s="58">
        <v>0.36520000000000002</v>
      </c>
      <c r="J13" s="40">
        <f t="shared" si="23"/>
        <v>0</v>
      </c>
      <c r="K13" s="40">
        <f t="shared" si="24"/>
        <v>0</v>
      </c>
      <c r="L13" s="40">
        <f t="shared" si="0"/>
        <v>0</v>
      </c>
      <c r="M13" s="40">
        <f t="shared" si="25"/>
        <v>0</v>
      </c>
      <c r="N13" s="34"/>
      <c r="O13" s="60">
        <f t="shared" si="26"/>
        <v>0</v>
      </c>
      <c r="P13" s="59">
        <f t="shared" si="1"/>
        <v>0</v>
      </c>
      <c r="Q13" s="40">
        <f t="shared" si="27"/>
        <v>0</v>
      </c>
      <c r="R13" s="58">
        <f t="shared" si="2"/>
        <v>0.37615600000000005</v>
      </c>
      <c r="S13" s="40">
        <f t="shared" si="28"/>
        <v>0</v>
      </c>
      <c r="T13" s="40">
        <f t="shared" si="29"/>
        <v>0</v>
      </c>
      <c r="U13" s="40">
        <f t="shared" si="3"/>
        <v>0</v>
      </c>
      <c r="V13" s="40">
        <f t="shared" si="30"/>
        <v>0</v>
      </c>
      <c r="W13" s="40"/>
      <c r="X13" s="60">
        <f t="shared" si="31"/>
        <v>0</v>
      </c>
      <c r="Y13" s="59">
        <f t="shared" si="4"/>
        <v>0</v>
      </c>
      <c r="Z13" s="40">
        <f t="shared" si="32"/>
        <v>0</v>
      </c>
      <c r="AA13" s="58">
        <f t="shared" si="5"/>
        <v>0.38744068000000004</v>
      </c>
      <c r="AB13" s="40">
        <f t="shared" si="33"/>
        <v>0</v>
      </c>
      <c r="AC13" s="40">
        <f t="shared" si="34"/>
        <v>0</v>
      </c>
      <c r="AD13" s="40">
        <f t="shared" si="6"/>
        <v>0</v>
      </c>
      <c r="AE13" s="40">
        <f t="shared" si="35"/>
        <v>0</v>
      </c>
      <c r="AF13" s="40"/>
      <c r="AG13" s="60">
        <f t="shared" si="36"/>
        <v>0</v>
      </c>
      <c r="AH13" s="39">
        <f t="shared" si="7"/>
        <v>0</v>
      </c>
      <c r="AI13" s="60">
        <f t="shared" si="37"/>
        <v>0</v>
      </c>
      <c r="AJ13" s="61">
        <f t="shared" si="8"/>
        <v>0.39906390040000006</v>
      </c>
      <c r="AK13" s="40">
        <f t="shared" si="38"/>
        <v>0</v>
      </c>
      <c r="AL13" s="62">
        <f t="shared" si="39"/>
        <v>0</v>
      </c>
      <c r="AM13" s="40">
        <f t="shared" si="9"/>
        <v>0</v>
      </c>
      <c r="AN13" s="40">
        <f t="shared" si="40"/>
        <v>0</v>
      </c>
      <c r="AO13" s="40"/>
      <c r="AP13" s="60">
        <f t="shared" si="41"/>
        <v>0</v>
      </c>
      <c r="AQ13" s="39">
        <f t="shared" si="10"/>
        <v>0</v>
      </c>
      <c r="AR13" s="60">
        <f t="shared" si="42"/>
        <v>0</v>
      </c>
      <c r="AS13" s="61">
        <f t="shared" si="11"/>
        <v>0.41103581741200007</v>
      </c>
      <c r="AT13" s="40">
        <f t="shared" si="43"/>
        <v>0</v>
      </c>
      <c r="AU13" s="62">
        <f t="shared" si="44"/>
        <v>0</v>
      </c>
      <c r="AV13" s="40">
        <f t="shared" si="12"/>
        <v>0</v>
      </c>
      <c r="AW13" s="40">
        <f t="shared" si="45"/>
        <v>0</v>
      </c>
      <c r="AX13" s="40"/>
      <c r="AY13" s="60">
        <f t="shared" si="46"/>
        <v>0</v>
      </c>
      <c r="AZ13" s="39">
        <f t="shared" si="13"/>
        <v>0</v>
      </c>
      <c r="BA13" s="60">
        <f t="shared" si="47"/>
        <v>0</v>
      </c>
      <c r="BB13" s="61">
        <f t="shared" si="14"/>
        <v>0.42336689193436006</v>
      </c>
      <c r="BC13" s="40">
        <f t="shared" si="48"/>
        <v>0</v>
      </c>
      <c r="BD13" s="62">
        <f t="shared" si="49"/>
        <v>0</v>
      </c>
      <c r="BE13" s="40">
        <f t="shared" si="15"/>
        <v>0</v>
      </c>
      <c r="BF13" s="40">
        <f t="shared" si="50"/>
        <v>0</v>
      </c>
      <c r="BG13" s="34"/>
      <c r="BH13" s="40">
        <f t="shared" si="51"/>
        <v>0</v>
      </c>
      <c r="BI13" s="40">
        <f t="shared" si="52"/>
        <v>0</v>
      </c>
      <c r="BJ13" s="60">
        <f t="shared" si="53"/>
        <v>0</v>
      </c>
      <c r="BK13" s="60">
        <f t="shared" si="54"/>
        <v>0</v>
      </c>
      <c r="BL13" s="60">
        <f t="shared" si="55"/>
        <v>0</v>
      </c>
      <c r="BM13" s="107"/>
    </row>
    <row r="14" spans="1:65" s="22" customFormat="1" x14ac:dyDescent="0.4">
      <c r="A14" s="33"/>
      <c r="B14" s="34"/>
      <c r="C14" s="34"/>
      <c r="D14" s="159"/>
      <c r="E14" s="40"/>
      <c r="F14" s="40">
        <f t="shared" si="20"/>
        <v>0</v>
      </c>
      <c r="G14" s="39">
        <f t="shared" si="21"/>
        <v>0</v>
      </c>
      <c r="H14" s="40">
        <f t="shared" si="22"/>
        <v>0</v>
      </c>
      <c r="I14" s="58">
        <v>0.36520000000000002</v>
      </c>
      <c r="J14" s="40">
        <f t="shared" si="23"/>
        <v>0</v>
      </c>
      <c r="K14" s="40">
        <f t="shared" si="24"/>
        <v>0</v>
      </c>
      <c r="L14" s="40">
        <f t="shared" si="0"/>
        <v>0</v>
      </c>
      <c r="M14" s="40">
        <f t="shared" si="25"/>
        <v>0</v>
      </c>
      <c r="N14" s="34"/>
      <c r="O14" s="60">
        <f t="shared" si="26"/>
        <v>0</v>
      </c>
      <c r="P14" s="59">
        <f t="shared" si="1"/>
        <v>0</v>
      </c>
      <c r="Q14" s="40">
        <f t="shared" si="27"/>
        <v>0</v>
      </c>
      <c r="R14" s="58">
        <f t="shared" si="2"/>
        <v>0.37615600000000005</v>
      </c>
      <c r="S14" s="40">
        <f t="shared" si="28"/>
        <v>0</v>
      </c>
      <c r="T14" s="40">
        <f t="shared" si="29"/>
        <v>0</v>
      </c>
      <c r="U14" s="40">
        <f t="shared" si="3"/>
        <v>0</v>
      </c>
      <c r="V14" s="40">
        <f t="shared" si="30"/>
        <v>0</v>
      </c>
      <c r="W14" s="40"/>
      <c r="X14" s="60">
        <f t="shared" si="31"/>
        <v>0</v>
      </c>
      <c r="Y14" s="59">
        <f t="shared" si="4"/>
        <v>0</v>
      </c>
      <c r="Z14" s="40">
        <f t="shared" si="32"/>
        <v>0</v>
      </c>
      <c r="AA14" s="58">
        <f t="shared" si="5"/>
        <v>0.38744068000000004</v>
      </c>
      <c r="AB14" s="40">
        <f t="shared" si="33"/>
        <v>0</v>
      </c>
      <c r="AC14" s="40">
        <f t="shared" si="34"/>
        <v>0</v>
      </c>
      <c r="AD14" s="40">
        <f t="shared" si="6"/>
        <v>0</v>
      </c>
      <c r="AE14" s="40">
        <f t="shared" si="35"/>
        <v>0</v>
      </c>
      <c r="AF14" s="40"/>
      <c r="AG14" s="60">
        <f t="shared" si="36"/>
        <v>0</v>
      </c>
      <c r="AH14" s="39">
        <f t="shared" si="7"/>
        <v>0</v>
      </c>
      <c r="AI14" s="60">
        <f t="shared" si="37"/>
        <v>0</v>
      </c>
      <c r="AJ14" s="61">
        <f t="shared" si="8"/>
        <v>0.39906390040000006</v>
      </c>
      <c r="AK14" s="40">
        <f t="shared" si="38"/>
        <v>0</v>
      </c>
      <c r="AL14" s="62">
        <f t="shared" si="39"/>
        <v>0</v>
      </c>
      <c r="AM14" s="40">
        <f t="shared" si="9"/>
        <v>0</v>
      </c>
      <c r="AN14" s="40">
        <f t="shared" si="40"/>
        <v>0</v>
      </c>
      <c r="AO14" s="40"/>
      <c r="AP14" s="60">
        <f t="shared" si="41"/>
        <v>0</v>
      </c>
      <c r="AQ14" s="39">
        <f t="shared" si="10"/>
        <v>0</v>
      </c>
      <c r="AR14" s="60">
        <f t="shared" si="42"/>
        <v>0</v>
      </c>
      <c r="AS14" s="61">
        <f t="shared" si="11"/>
        <v>0.41103581741200007</v>
      </c>
      <c r="AT14" s="40">
        <f t="shared" si="43"/>
        <v>0</v>
      </c>
      <c r="AU14" s="62">
        <f t="shared" si="44"/>
        <v>0</v>
      </c>
      <c r="AV14" s="40">
        <f t="shared" si="12"/>
        <v>0</v>
      </c>
      <c r="AW14" s="40">
        <f t="shared" si="45"/>
        <v>0</v>
      </c>
      <c r="AX14" s="40"/>
      <c r="AY14" s="60">
        <f t="shared" si="46"/>
        <v>0</v>
      </c>
      <c r="AZ14" s="39">
        <f t="shared" si="13"/>
        <v>0</v>
      </c>
      <c r="BA14" s="60">
        <f t="shared" si="47"/>
        <v>0</v>
      </c>
      <c r="BB14" s="61">
        <f t="shared" si="14"/>
        <v>0.42336689193436006</v>
      </c>
      <c r="BC14" s="40">
        <f t="shared" si="48"/>
        <v>0</v>
      </c>
      <c r="BD14" s="62">
        <f t="shared" si="49"/>
        <v>0</v>
      </c>
      <c r="BE14" s="40">
        <f t="shared" si="15"/>
        <v>0</v>
      </c>
      <c r="BF14" s="40">
        <f t="shared" si="50"/>
        <v>0</v>
      </c>
      <c r="BG14" s="34"/>
      <c r="BH14" s="40">
        <f t="shared" si="51"/>
        <v>0</v>
      </c>
      <c r="BI14" s="40">
        <f t="shared" si="52"/>
        <v>0</v>
      </c>
      <c r="BJ14" s="60">
        <f t="shared" si="53"/>
        <v>0</v>
      </c>
      <c r="BK14" s="60">
        <f t="shared" si="54"/>
        <v>0</v>
      </c>
      <c r="BL14" s="60">
        <f t="shared" si="55"/>
        <v>0</v>
      </c>
      <c r="BM14" s="107"/>
    </row>
    <row r="15" spans="1:65" s="22" customFormat="1" x14ac:dyDescent="0.4">
      <c r="A15" s="33"/>
      <c r="B15" s="34"/>
      <c r="C15" s="34"/>
      <c r="D15" s="159"/>
      <c r="E15" s="40"/>
      <c r="F15" s="40">
        <f t="shared" si="20"/>
        <v>0</v>
      </c>
      <c r="G15" s="39">
        <f t="shared" si="21"/>
        <v>0</v>
      </c>
      <c r="H15" s="40">
        <f t="shared" si="22"/>
        <v>0</v>
      </c>
      <c r="I15" s="58">
        <v>0.36520000000000002</v>
      </c>
      <c r="J15" s="40">
        <f t="shared" si="23"/>
        <v>0</v>
      </c>
      <c r="K15" s="40">
        <f t="shared" si="24"/>
        <v>0</v>
      </c>
      <c r="L15" s="40">
        <f t="shared" si="0"/>
        <v>0</v>
      </c>
      <c r="M15" s="40">
        <f t="shared" si="25"/>
        <v>0</v>
      </c>
      <c r="N15" s="34"/>
      <c r="O15" s="60">
        <f t="shared" si="26"/>
        <v>0</v>
      </c>
      <c r="P15" s="59">
        <f t="shared" si="1"/>
        <v>0</v>
      </c>
      <c r="Q15" s="40">
        <f t="shared" si="27"/>
        <v>0</v>
      </c>
      <c r="R15" s="58">
        <f t="shared" si="2"/>
        <v>0.37615600000000005</v>
      </c>
      <c r="S15" s="40">
        <f t="shared" si="28"/>
        <v>0</v>
      </c>
      <c r="T15" s="40">
        <f t="shared" si="29"/>
        <v>0</v>
      </c>
      <c r="U15" s="40">
        <f t="shared" si="3"/>
        <v>0</v>
      </c>
      <c r="V15" s="40">
        <f t="shared" si="30"/>
        <v>0</v>
      </c>
      <c r="W15" s="40"/>
      <c r="X15" s="60">
        <f t="shared" si="31"/>
        <v>0</v>
      </c>
      <c r="Y15" s="59">
        <f t="shared" si="4"/>
        <v>0</v>
      </c>
      <c r="Z15" s="40">
        <f t="shared" si="32"/>
        <v>0</v>
      </c>
      <c r="AA15" s="58">
        <f t="shared" si="5"/>
        <v>0.38744068000000004</v>
      </c>
      <c r="AB15" s="40">
        <f t="shared" si="33"/>
        <v>0</v>
      </c>
      <c r="AC15" s="40">
        <f t="shared" si="34"/>
        <v>0</v>
      </c>
      <c r="AD15" s="40">
        <f t="shared" si="6"/>
        <v>0</v>
      </c>
      <c r="AE15" s="40">
        <f t="shared" si="35"/>
        <v>0</v>
      </c>
      <c r="AF15" s="40"/>
      <c r="AG15" s="60">
        <f t="shared" si="36"/>
        <v>0</v>
      </c>
      <c r="AH15" s="39">
        <f t="shared" si="7"/>
        <v>0</v>
      </c>
      <c r="AI15" s="60">
        <f t="shared" si="37"/>
        <v>0</v>
      </c>
      <c r="AJ15" s="61">
        <f t="shared" si="8"/>
        <v>0.39906390040000006</v>
      </c>
      <c r="AK15" s="40">
        <f t="shared" si="38"/>
        <v>0</v>
      </c>
      <c r="AL15" s="62">
        <f t="shared" si="39"/>
        <v>0</v>
      </c>
      <c r="AM15" s="40">
        <f t="shared" si="9"/>
        <v>0</v>
      </c>
      <c r="AN15" s="40">
        <f t="shared" si="40"/>
        <v>0</v>
      </c>
      <c r="AO15" s="40"/>
      <c r="AP15" s="60">
        <f t="shared" si="41"/>
        <v>0</v>
      </c>
      <c r="AQ15" s="39">
        <f t="shared" si="10"/>
        <v>0</v>
      </c>
      <c r="AR15" s="60">
        <f t="shared" si="42"/>
        <v>0</v>
      </c>
      <c r="AS15" s="61">
        <f t="shared" si="11"/>
        <v>0.41103581741200007</v>
      </c>
      <c r="AT15" s="40">
        <f t="shared" si="43"/>
        <v>0</v>
      </c>
      <c r="AU15" s="62">
        <f t="shared" si="44"/>
        <v>0</v>
      </c>
      <c r="AV15" s="40">
        <f t="shared" si="12"/>
        <v>0</v>
      </c>
      <c r="AW15" s="40">
        <f t="shared" si="45"/>
        <v>0</v>
      </c>
      <c r="AX15" s="40"/>
      <c r="AY15" s="60">
        <f t="shared" si="46"/>
        <v>0</v>
      </c>
      <c r="AZ15" s="39">
        <f t="shared" si="13"/>
        <v>0</v>
      </c>
      <c r="BA15" s="60">
        <f t="shared" si="47"/>
        <v>0</v>
      </c>
      <c r="BB15" s="61">
        <f t="shared" si="14"/>
        <v>0.42336689193436006</v>
      </c>
      <c r="BC15" s="40">
        <f t="shared" si="48"/>
        <v>0</v>
      </c>
      <c r="BD15" s="62">
        <f t="shared" si="49"/>
        <v>0</v>
      </c>
      <c r="BE15" s="40">
        <f t="shared" si="15"/>
        <v>0</v>
      </c>
      <c r="BF15" s="40">
        <f t="shared" si="50"/>
        <v>0</v>
      </c>
      <c r="BG15" s="34"/>
      <c r="BH15" s="40">
        <f t="shared" si="51"/>
        <v>0</v>
      </c>
      <c r="BI15" s="40">
        <f t="shared" si="52"/>
        <v>0</v>
      </c>
      <c r="BJ15" s="60">
        <f t="shared" si="53"/>
        <v>0</v>
      </c>
      <c r="BK15" s="60">
        <f t="shared" si="54"/>
        <v>0</v>
      </c>
      <c r="BL15" s="60">
        <f t="shared" si="55"/>
        <v>0</v>
      </c>
      <c r="BM15" s="107"/>
    </row>
    <row r="16" spans="1:65" s="22" customFormat="1" x14ac:dyDescent="0.4">
      <c r="A16" s="33"/>
      <c r="B16" s="34"/>
      <c r="C16" s="34"/>
      <c r="D16" s="159"/>
      <c r="E16" s="40"/>
      <c r="F16" s="40">
        <f t="shared" si="20"/>
        <v>0</v>
      </c>
      <c r="G16" s="39">
        <f t="shared" si="21"/>
        <v>0</v>
      </c>
      <c r="H16" s="40">
        <f t="shared" si="22"/>
        <v>0</v>
      </c>
      <c r="I16" s="58">
        <v>0.36520000000000002</v>
      </c>
      <c r="J16" s="40">
        <f t="shared" si="23"/>
        <v>0</v>
      </c>
      <c r="K16" s="40">
        <f t="shared" si="24"/>
        <v>0</v>
      </c>
      <c r="L16" s="40">
        <f t="shared" si="0"/>
        <v>0</v>
      </c>
      <c r="M16" s="40">
        <f t="shared" si="25"/>
        <v>0</v>
      </c>
      <c r="N16" s="34"/>
      <c r="O16" s="60">
        <f t="shared" si="26"/>
        <v>0</v>
      </c>
      <c r="P16" s="59">
        <f t="shared" si="1"/>
        <v>0</v>
      </c>
      <c r="Q16" s="40">
        <f t="shared" si="27"/>
        <v>0</v>
      </c>
      <c r="R16" s="58">
        <f t="shared" si="2"/>
        <v>0.37615600000000005</v>
      </c>
      <c r="S16" s="40">
        <f t="shared" si="28"/>
        <v>0</v>
      </c>
      <c r="T16" s="40">
        <f t="shared" si="29"/>
        <v>0</v>
      </c>
      <c r="U16" s="40">
        <f t="shared" si="3"/>
        <v>0</v>
      </c>
      <c r="V16" s="40">
        <f t="shared" si="30"/>
        <v>0</v>
      </c>
      <c r="W16" s="40"/>
      <c r="X16" s="60">
        <f t="shared" si="31"/>
        <v>0</v>
      </c>
      <c r="Y16" s="59">
        <f t="shared" si="4"/>
        <v>0</v>
      </c>
      <c r="Z16" s="40">
        <f t="shared" si="32"/>
        <v>0</v>
      </c>
      <c r="AA16" s="58">
        <f t="shared" si="5"/>
        <v>0.38744068000000004</v>
      </c>
      <c r="AB16" s="40">
        <f t="shared" si="33"/>
        <v>0</v>
      </c>
      <c r="AC16" s="40">
        <f t="shared" si="34"/>
        <v>0</v>
      </c>
      <c r="AD16" s="40">
        <f t="shared" si="6"/>
        <v>0</v>
      </c>
      <c r="AE16" s="40">
        <f t="shared" si="35"/>
        <v>0</v>
      </c>
      <c r="AF16" s="40"/>
      <c r="AG16" s="60">
        <f t="shared" si="36"/>
        <v>0</v>
      </c>
      <c r="AH16" s="39">
        <f t="shared" si="7"/>
        <v>0</v>
      </c>
      <c r="AI16" s="60">
        <f t="shared" si="37"/>
        <v>0</v>
      </c>
      <c r="AJ16" s="61">
        <f t="shared" si="8"/>
        <v>0.39906390040000006</v>
      </c>
      <c r="AK16" s="40">
        <f t="shared" si="38"/>
        <v>0</v>
      </c>
      <c r="AL16" s="62">
        <f t="shared" si="39"/>
        <v>0</v>
      </c>
      <c r="AM16" s="40">
        <f t="shared" si="9"/>
        <v>0</v>
      </c>
      <c r="AN16" s="40">
        <f t="shared" si="40"/>
        <v>0</v>
      </c>
      <c r="AO16" s="40"/>
      <c r="AP16" s="60">
        <f t="shared" si="41"/>
        <v>0</v>
      </c>
      <c r="AQ16" s="39">
        <f t="shared" si="10"/>
        <v>0</v>
      </c>
      <c r="AR16" s="60">
        <f t="shared" si="42"/>
        <v>0</v>
      </c>
      <c r="AS16" s="61">
        <f t="shared" si="11"/>
        <v>0.41103581741200007</v>
      </c>
      <c r="AT16" s="40">
        <f t="shared" si="43"/>
        <v>0</v>
      </c>
      <c r="AU16" s="62">
        <f t="shared" si="44"/>
        <v>0</v>
      </c>
      <c r="AV16" s="40">
        <f t="shared" si="12"/>
        <v>0</v>
      </c>
      <c r="AW16" s="40">
        <f t="shared" si="45"/>
        <v>0</v>
      </c>
      <c r="AX16" s="40"/>
      <c r="AY16" s="60">
        <f t="shared" si="46"/>
        <v>0</v>
      </c>
      <c r="AZ16" s="39">
        <f t="shared" si="13"/>
        <v>0</v>
      </c>
      <c r="BA16" s="60">
        <f t="shared" si="47"/>
        <v>0</v>
      </c>
      <c r="BB16" s="61">
        <f t="shared" si="14"/>
        <v>0.42336689193436006</v>
      </c>
      <c r="BC16" s="40">
        <f t="shared" si="48"/>
        <v>0</v>
      </c>
      <c r="BD16" s="62">
        <f t="shared" si="49"/>
        <v>0</v>
      </c>
      <c r="BE16" s="40">
        <f t="shared" si="15"/>
        <v>0</v>
      </c>
      <c r="BF16" s="40">
        <f t="shared" si="50"/>
        <v>0</v>
      </c>
      <c r="BG16" s="34"/>
      <c r="BH16" s="40">
        <f t="shared" si="51"/>
        <v>0</v>
      </c>
      <c r="BI16" s="40">
        <f t="shared" si="52"/>
        <v>0</v>
      </c>
      <c r="BJ16" s="60">
        <f t="shared" si="53"/>
        <v>0</v>
      </c>
      <c r="BK16" s="60">
        <f t="shared" si="54"/>
        <v>0</v>
      </c>
      <c r="BL16" s="60">
        <f t="shared" si="55"/>
        <v>0</v>
      </c>
      <c r="BM16" s="107"/>
    </row>
    <row r="17" spans="1:65" s="22" customFormat="1" x14ac:dyDescent="0.4">
      <c r="A17" s="33"/>
      <c r="B17" s="34"/>
      <c r="C17" s="34"/>
      <c r="D17" s="159"/>
      <c r="E17" s="40"/>
      <c r="F17" s="40">
        <f t="shared" si="20"/>
        <v>0</v>
      </c>
      <c r="G17" s="39">
        <f t="shared" si="21"/>
        <v>0</v>
      </c>
      <c r="H17" s="40">
        <f t="shared" si="22"/>
        <v>0</v>
      </c>
      <c r="I17" s="58">
        <v>0.36520000000000002</v>
      </c>
      <c r="J17" s="40">
        <f t="shared" si="23"/>
        <v>0</v>
      </c>
      <c r="K17" s="40">
        <f t="shared" si="24"/>
        <v>0</v>
      </c>
      <c r="L17" s="40">
        <f t="shared" si="0"/>
        <v>0</v>
      </c>
      <c r="M17" s="40">
        <f t="shared" si="25"/>
        <v>0</v>
      </c>
      <c r="N17" s="34"/>
      <c r="O17" s="60">
        <f t="shared" si="26"/>
        <v>0</v>
      </c>
      <c r="P17" s="59">
        <f t="shared" si="1"/>
        <v>0</v>
      </c>
      <c r="Q17" s="40">
        <f t="shared" si="27"/>
        <v>0</v>
      </c>
      <c r="R17" s="58">
        <f t="shared" si="2"/>
        <v>0.37615600000000005</v>
      </c>
      <c r="S17" s="40">
        <f t="shared" si="28"/>
        <v>0</v>
      </c>
      <c r="T17" s="40">
        <f t="shared" si="29"/>
        <v>0</v>
      </c>
      <c r="U17" s="40">
        <f t="shared" si="3"/>
        <v>0</v>
      </c>
      <c r="V17" s="40">
        <f t="shared" si="30"/>
        <v>0</v>
      </c>
      <c r="W17" s="40"/>
      <c r="X17" s="60">
        <f t="shared" si="31"/>
        <v>0</v>
      </c>
      <c r="Y17" s="59">
        <f t="shared" si="4"/>
        <v>0</v>
      </c>
      <c r="Z17" s="40">
        <f t="shared" si="32"/>
        <v>0</v>
      </c>
      <c r="AA17" s="58">
        <f t="shared" si="5"/>
        <v>0.38744068000000004</v>
      </c>
      <c r="AB17" s="40">
        <f t="shared" si="33"/>
        <v>0</v>
      </c>
      <c r="AC17" s="40">
        <f t="shared" si="34"/>
        <v>0</v>
      </c>
      <c r="AD17" s="40">
        <f t="shared" si="6"/>
        <v>0</v>
      </c>
      <c r="AE17" s="40">
        <f t="shared" si="35"/>
        <v>0</v>
      </c>
      <c r="AF17" s="40"/>
      <c r="AG17" s="60">
        <f t="shared" si="36"/>
        <v>0</v>
      </c>
      <c r="AH17" s="39">
        <f t="shared" si="7"/>
        <v>0</v>
      </c>
      <c r="AI17" s="60">
        <f t="shared" si="37"/>
        <v>0</v>
      </c>
      <c r="AJ17" s="61">
        <f t="shared" si="8"/>
        <v>0.39906390040000006</v>
      </c>
      <c r="AK17" s="40">
        <f t="shared" si="38"/>
        <v>0</v>
      </c>
      <c r="AL17" s="62">
        <f t="shared" si="39"/>
        <v>0</v>
      </c>
      <c r="AM17" s="40">
        <f t="shared" si="9"/>
        <v>0</v>
      </c>
      <c r="AN17" s="40">
        <f t="shared" si="40"/>
        <v>0</v>
      </c>
      <c r="AO17" s="40"/>
      <c r="AP17" s="60">
        <f t="shared" si="41"/>
        <v>0</v>
      </c>
      <c r="AQ17" s="39">
        <f t="shared" si="10"/>
        <v>0</v>
      </c>
      <c r="AR17" s="60">
        <f t="shared" si="42"/>
        <v>0</v>
      </c>
      <c r="AS17" s="61">
        <f t="shared" si="11"/>
        <v>0.41103581741200007</v>
      </c>
      <c r="AT17" s="40">
        <f t="shared" si="43"/>
        <v>0</v>
      </c>
      <c r="AU17" s="62">
        <f t="shared" si="44"/>
        <v>0</v>
      </c>
      <c r="AV17" s="40">
        <f t="shared" si="12"/>
        <v>0</v>
      </c>
      <c r="AW17" s="40">
        <f t="shared" si="45"/>
        <v>0</v>
      </c>
      <c r="AX17" s="40"/>
      <c r="AY17" s="60">
        <f t="shared" si="46"/>
        <v>0</v>
      </c>
      <c r="AZ17" s="39">
        <f t="shared" si="13"/>
        <v>0</v>
      </c>
      <c r="BA17" s="60">
        <f t="shared" si="47"/>
        <v>0</v>
      </c>
      <c r="BB17" s="61">
        <f t="shared" si="14"/>
        <v>0.42336689193436006</v>
      </c>
      <c r="BC17" s="40">
        <f t="shared" si="48"/>
        <v>0</v>
      </c>
      <c r="BD17" s="62">
        <f t="shared" si="49"/>
        <v>0</v>
      </c>
      <c r="BE17" s="40">
        <f t="shared" si="15"/>
        <v>0</v>
      </c>
      <c r="BF17" s="40">
        <f t="shared" si="50"/>
        <v>0</v>
      </c>
      <c r="BG17" s="34"/>
      <c r="BH17" s="40">
        <f t="shared" si="51"/>
        <v>0</v>
      </c>
      <c r="BI17" s="40">
        <f t="shared" si="52"/>
        <v>0</v>
      </c>
      <c r="BJ17" s="60">
        <f t="shared" si="53"/>
        <v>0</v>
      </c>
      <c r="BK17" s="60">
        <f t="shared" si="54"/>
        <v>0</v>
      </c>
      <c r="BL17" s="60">
        <f t="shared" si="55"/>
        <v>0</v>
      </c>
      <c r="BM17" s="107"/>
    </row>
    <row r="18" spans="1:65" s="22" customFormat="1" ht="14.6" thickBot="1" x14ac:dyDescent="0.45">
      <c r="A18" s="44"/>
      <c r="B18" s="37"/>
      <c r="C18" s="37"/>
      <c r="D18" s="160"/>
      <c r="E18" s="42"/>
      <c r="F18" s="42">
        <f t="shared" si="20"/>
        <v>0</v>
      </c>
      <c r="G18" s="88">
        <f t="shared" si="21"/>
        <v>0</v>
      </c>
      <c r="H18" s="42">
        <f t="shared" si="22"/>
        <v>0</v>
      </c>
      <c r="I18" s="89">
        <v>0.36520000000000002</v>
      </c>
      <c r="J18" s="42">
        <f t="shared" si="23"/>
        <v>0</v>
      </c>
      <c r="K18" s="42">
        <f t="shared" si="24"/>
        <v>0</v>
      </c>
      <c r="L18" s="42">
        <f t="shared" si="0"/>
        <v>0</v>
      </c>
      <c r="M18" s="42">
        <f t="shared" si="25"/>
        <v>0</v>
      </c>
      <c r="N18" s="37"/>
      <c r="O18" s="90">
        <f t="shared" si="26"/>
        <v>0</v>
      </c>
      <c r="P18" s="91">
        <f t="shared" si="1"/>
        <v>0</v>
      </c>
      <c r="Q18" s="42">
        <f t="shared" si="27"/>
        <v>0</v>
      </c>
      <c r="R18" s="89">
        <f t="shared" si="2"/>
        <v>0.37615600000000005</v>
      </c>
      <c r="S18" s="42">
        <f t="shared" si="28"/>
        <v>0</v>
      </c>
      <c r="T18" s="42">
        <f t="shared" si="29"/>
        <v>0</v>
      </c>
      <c r="U18" s="42">
        <f t="shared" si="3"/>
        <v>0</v>
      </c>
      <c r="V18" s="42">
        <f t="shared" si="30"/>
        <v>0</v>
      </c>
      <c r="W18" s="42"/>
      <c r="X18" s="90">
        <f t="shared" si="31"/>
        <v>0</v>
      </c>
      <c r="Y18" s="91">
        <f t="shared" si="4"/>
        <v>0</v>
      </c>
      <c r="Z18" s="42">
        <f t="shared" si="32"/>
        <v>0</v>
      </c>
      <c r="AA18" s="89">
        <f t="shared" si="5"/>
        <v>0.38744068000000004</v>
      </c>
      <c r="AB18" s="42">
        <f t="shared" si="33"/>
        <v>0</v>
      </c>
      <c r="AC18" s="42">
        <f t="shared" si="34"/>
        <v>0</v>
      </c>
      <c r="AD18" s="42">
        <f t="shared" si="6"/>
        <v>0</v>
      </c>
      <c r="AE18" s="42">
        <f t="shared" si="35"/>
        <v>0</v>
      </c>
      <c r="AF18" s="42"/>
      <c r="AG18" s="90">
        <f t="shared" si="36"/>
        <v>0</v>
      </c>
      <c r="AH18" s="88">
        <f t="shared" si="7"/>
        <v>0</v>
      </c>
      <c r="AI18" s="90">
        <f t="shared" si="37"/>
        <v>0</v>
      </c>
      <c r="AJ18" s="92">
        <f t="shared" si="8"/>
        <v>0.39906390040000006</v>
      </c>
      <c r="AK18" s="42">
        <f t="shared" si="38"/>
        <v>0</v>
      </c>
      <c r="AL18" s="93">
        <f t="shared" si="39"/>
        <v>0</v>
      </c>
      <c r="AM18" s="42">
        <f t="shared" si="9"/>
        <v>0</v>
      </c>
      <c r="AN18" s="42">
        <f t="shared" si="40"/>
        <v>0</v>
      </c>
      <c r="AO18" s="42"/>
      <c r="AP18" s="90">
        <f t="shared" si="41"/>
        <v>0</v>
      </c>
      <c r="AQ18" s="88">
        <f t="shared" si="10"/>
        <v>0</v>
      </c>
      <c r="AR18" s="90">
        <f t="shared" si="42"/>
        <v>0</v>
      </c>
      <c r="AS18" s="92">
        <f t="shared" si="11"/>
        <v>0.41103581741200007</v>
      </c>
      <c r="AT18" s="42">
        <f t="shared" si="43"/>
        <v>0</v>
      </c>
      <c r="AU18" s="93">
        <f t="shared" si="44"/>
        <v>0</v>
      </c>
      <c r="AV18" s="42">
        <f t="shared" si="12"/>
        <v>0</v>
      </c>
      <c r="AW18" s="42">
        <f t="shared" si="45"/>
        <v>0</v>
      </c>
      <c r="AX18" s="42"/>
      <c r="AY18" s="90">
        <f t="shared" si="46"/>
        <v>0</v>
      </c>
      <c r="AZ18" s="88">
        <f t="shared" si="13"/>
        <v>0</v>
      </c>
      <c r="BA18" s="90">
        <f t="shared" si="47"/>
        <v>0</v>
      </c>
      <c r="BB18" s="92">
        <f t="shared" si="14"/>
        <v>0.42336689193436006</v>
      </c>
      <c r="BC18" s="42">
        <f t="shared" si="48"/>
        <v>0</v>
      </c>
      <c r="BD18" s="93">
        <f t="shared" si="49"/>
        <v>0</v>
      </c>
      <c r="BE18" s="42">
        <f t="shared" si="15"/>
        <v>0</v>
      </c>
      <c r="BF18" s="42">
        <f t="shared" si="50"/>
        <v>0</v>
      </c>
      <c r="BG18" s="37"/>
      <c r="BH18" s="42">
        <f t="shared" si="51"/>
        <v>0</v>
      </c>
      <c r="BI18" s="42">
        <f t="shared" si="52"/>
        <v>0</v>
      </c>
      <c r="BJ18" s="90">
        <f t="shared" si="53"/>
        <v>0</v>
      </c>
      <c r="BK18" s="90">
        <f t="shared" si="54"/>
        <v>0</v>
      </c>
      <c r="BL18" s="90">
        <f t="shared" si="55"/>
        <v>0</v>
      </c>
      <c r="BM18" s="107"/>
    </row>
    <row r="19" spans="1:65" s="21" customFormat="1" ht="14.6" thickBot="1" x14ac:dyDescent="0.45">
      <c r="A19" s="94" t="s">
        <v>159</v>
      </c>
      <c r="B19" s="95"/>
      <c r="C19" s="95"/>
      <c r="D19" s="96"/>
      <c r="E19" s="97"/>
      <c r="F19" s="97"/>
      <c r="G19" s="98"/>
      <c r="H19" s="97">
        <f>SUM(H8:H18)</f>
        <v>14355</v>
      </c>
      <c r="I19" s="99"/>
      <c r="J19" s="97">
        <f t="shared" ref="J19:M19" si="56">SUM(J8:J18)</f>
        <v>5243</v>
      </c>
      <c r="K19" s="97">
        <f t="shared" si="56"/>
        <v>19598</v>
      </c>
      <c r="L19" s="97">
        <f t="shared" si="56"/>
        <v>11739</v>
      </c>
      <c r="M19" s="97">
        <f t="shared" si="56"/>
        <v>31337</v>
      </c>
      <c r="N19" s="95"/>
      <c r="O19" s="100"/>
      <c r="P19" s="101"/>
      <c r="Q19" s="97">
        <f t="shared" ref="Q19" si="57">SUM(Q8:Q18)</f>
        <v>14786</v>
      </c>
      <c r="R19" s="99"/>
      <c r="S19" s="97">
        <f t="shared" ref="S19" si="58">SUM(S8:S18)</f>
        <v>5562</v>
      </c>
      <c r="T19" s="97">
        <f t="shared" ref="T19" si="59">SUM(T8:T18)</f>
        <v>20348</v>
      </c>
      <c r="U19" s="97">
        <f t="shared" ref="U19" si="60">SUM(U8:U18)</f>
        <v>12188</v>
      </c>
      <c r="V19" s="97">
        <f t="shared" ref="V19" si="61">SUM(V8:V18)</f>
        <v>32536</v>
      </c>
      <c r="W19" s="97"/>
      <c r="X19" s="100"/>
      <c r="Y19" s="101"/>
      <c r="Z19" s="97">
        <f t="shared" ref="Z19" si="62">SUM(Z8:Z18)</f>
        <v>15229</v>
      </c>
      <c r="AA19" s="99"/>
      <c r="AB19" s="97">
        <f t="shared" ref="AB19:AE19" si="63">SUM(AB8:AB18)</f>
        <v>5900</v>
      </c>
      <c r="AC19" s="97">
        <f t="shared" si="63"/>
        <v>21129</v>
      </c>
      <c r="AD19" s="97">
        <f t="shared" si="63"/>
        <v>12656</v>
      </c>
      <c r="AE19" s="97">
        <f t="shared" si="63"/>
        <v>33785</v>
      </c>
      <c r="AF19" s="97"/>
      <c r="AG19" s="100"/>
      <c r="AH19" s="98"/>
      <c r="AI19" s="100">
        <f>SUM(AI8:AI18)</f>
        <v>15686</v>
      </c>
      <c r="AJ19" s="102"/>
      <c r="AK19" s="97">
        <f>SUM(AK8:AK18)</f>
        <v>6259</v>
      </c>
      <c r="AL19" s="103">
        <f>SUM(AL8:AL18)</f>
        <v>21945</v>
      </c>
      <c r="AM19" s="97">
        <f>SUM(AM8:AM18)</f>
        <v>13145</v>
      </c>
      <c r="AN19" s="97">
        <f>SUM(AN8:AN18)</f>
        <v>35090</v>
      </c>
      <c r="AO19" s="97"/>
      <c r="AP19" s="100"/>
      <c r="AQ19" s="98"/>
      <c r="AR19" s="100">
        <f>SUM(AR8:AR18)</f>
        <v>16157</v>
      </c>
      <c r="AS19" s="102"/>
      <c r="AT19" s="97">
        <f t="shared" ref="AT19:AW19" si="64">SUM(AT8:AT18)</f>
        <v>6641</v>
      </c>
      <c r="AU19" s="103">
        <f t="shared" si="64"/>
        <v>22798</v>
      </c>
      <c r="AV19" s="97">
        <f t="shared" si="64"/>
        <v>13656</v>
      </c>
      <c r="AW19" s="97">
        <f t="shared" si="64"/>
        <v>36454</v>
      </c>
      <c r="AX19" s="97"/>
      <c r="AY19" s="100"/>
      <c r="AZ19" s="98"/>
      <c r="BA19" s="100">
        <f>SUM(BA8:BA18)</f>
        <v>16641</v>
      </c>
      <c r="BB19" s="102"/>
      <c r="BC19" s="97">
        <f t="shared" ref="BC19:BF19" si="65">SUM(BC8:BC18)</f>
        <v>7045</v>
      </c>
      <c r="BD19" s="103">
        <f t="shared" si="65"/>
        <v>23686</v>
      </c>
      <c r="BE19" s="97">
        <f t="shared" si="65"/>
        <v>14188</v>
      </c>
      <c r="BF19" s="97">
        <f t="shared" si="65"/>
        <v>37874</v>
      </c>
      <c r="BG19" s="95"/>
      <c r="BH19" s="97">
        <f>SUM(BH8:BH18)</f>
        <v>92854</v>
      </c>
      <c r="BI19" s="97">
        <f t="shared" ref="BI19:BL19" si="66">SUM(BI8:BI18)</f>
        <v>36650</v>
      </c>
      <c r="BJ19" s="97">
        <f t="shared" si="66"/>
        <v>129504</v>
      </c>
      <c r="BK19" s="97">
        <f t="shared" si="66"/>
        <v>77572</v>
      </c>
      <c r="BL19" s="97">
        <f t="shared" si="66"/>
        <v>207076</v>
      </c>
      <c r="BM19" s="106" t="s">
        <v>158</v>
      </c>
    </row>
    <row r="20" spans="1:65" s="22" customFormat="1" x14ac:dyDescent="0.4">
      <c r="A20" s="33" t="s">
        <v>160</v>
      </c>
      <c r="B20" s="34" t="s">
        <v>22</v>
      </c>
      <c r="C20" s="34" t="s">
        <v>27</v>
      </c>
      <c r="D20" s="159">
        <v>0.05</v>
      </c>
      <c r="E20" s="40">
        <v>212100</v>
      </c>
      <c r="F20" s="40">
        <f>2080*D20</f>
        <v>104</v>
      </c>
      <c r="G20" s="39">
        <f>E20/2080</f>
        <v>101.97115384615384</v>
      </c>
      <c r="H20" s="40">
        <f>ROUND(F20*G20,0)</f>
        <v>10605</v>
      </c>
      <c r="I20" s="58">
        <v>0.36520000000000002</v>
      </c>
      <c r="J20" s="40">
        <f>ROUND(H20*I20,0)</f>
        <v>3873</v>
      </c>
      <c r="K20" s="40">
        <f>H20+J20</f>
        <v>14478</v>
      </c>
      <c r="L20" s="40">
        <f t="shared" ref="L20:L30" si="67">ROUND(K20*$C$81,0)</f>
        <v>8672</v>
      </c>
      <c r="M20" s="40">
        <f>K20+L20</f>
        <v>23150</v>
      </c>
      <c r="N20" s="40"/>
      <c r="O20" s="60">
        <f>F20</f>
        <v>104</v>
      </c>
      <c r="P20" s="59">
        <f t="shared" ref="P20:P30" si="68">G20*(1+$C$75)</f>
        <v>105.03028846153846</v>
      </c>
      <c r="Q20" s="40">
        <f>ROUND(O20*P20,0)</f>
        <v>10923</v>
      </c>
      <c r="R20" s="58">
        <f t="shared" ref="R20:R30" si="69">I20*(1+$C$75)</f>
        <v>0.37615600000000005</v>
      </c>
      <c r="S20" s="40">
        <f>ROUND(Q20*R20,0)</f>
        <v>4109</v>
      </c>
      <c r="T20" s="40">
        <f>Q20+S20</f>
        <v>15032</v>
      </c>
      <c r="U20" s="40">
        <f t="shared" ref="U20:U30" si="70">ROUND(T20*$C$81,0)</f>
        <v>9004</v>
      </c>
      <c r="V20" s="40">
        <f>T20+U20</f>
        <v>24036</v>
      </c>
      <c r="W20" s="40"/>
      <c r="X20" s="60">
        <f>O20</f>
        <v>104</v>
      </c>
      <c r="Y20" s="59">
        <f t="shared" ref="Y20:Y30" si="71">P20*(1+$C$75)</f>
        <v>108.18119711538462</v>
      </c>
      <c r="Z20" s="40">
        <f>ROUND(X20*Y20,0)</f>
        <v>11251</v>
      </c>
      <c r="AA20" s="58">
        <f t="shared" ref="AA20:AA30" si="72">R20*(1+$C$75)</f>
        <v>0.38744068000000004</v>
      </c>
      <c r="AB20" s="40">
        <f>ROUND(Z20*AA20,0)</f>
        <v>4359</v>
      </c>
      <c r="AC20" s="40">
        <f>Z20+AB20</f>
        <v>15610</v>
      </c>
      <c r="AD20" s="40">
        <f t="shared" ref="AD20:AD30" si="73">ROUND(AC20*$C$81,0)</f>
        <v>9350</v>
      </c>
      <c r="AE20" s="40">
        <f>AC20+AD20</f>
        <v>24960</v>
      </c>
      <c r="AF20" s="40"/>
      <c r="AG20" s="60">
        <f>X20</f>
        <v>104</v>
      </c>
      <c r="AH20" s="39">
        <f t="shared" ref="AH20:AH30" si="74">Y20*(1+$C$75)</f>
        <v>111.42663302884615</v>
      </c>
      <c r="AI20" s="60">
        <f>ROUND(AG20*AH20,0)</f>
        <v>11588</v>
      </c>
      <c r="AJ20" s="61">
        <f t="shared" ref="AJ20:AJ30" si="75">AA20*(1+$C$75)</f>
        <v>0.39906390040000006</v>
      </c>
      <c r="AK20" s="40">
        <f>ROUND(AI20*AJ20,0)</f>
        <v>4624</v>
      </c>
      <c r="AL20" s="62">
        <f>AI20+AK20</f>
        <v>16212</v>
      </c>
      <c r="AM20" s="40">
        <f t="shared" ref="AM20:AM30" si="76">ROUND(AL20*$C$81,0)</f>
        <v>9711</v>
      </c>
      <c r="AN20" s="40">
        <f>AL20+AM20</f>
        <v>25923</v>
      </c>
      <c r="AO20" s="40"/>
      <c r="AP20" s="60">
        <f>AG20</f>
        <v>104</v>
      </c>
      <c r="AQ20" s="39">
        <f t="shared" ref="AQ20:AQ30" si="77">AH20*(1+$C$75)</f>
        <v>114.76943201971154</v>
      </c>
      <c r="AR20" s="60">
        <f>ROUND(AP20*AQ20,0)</f>
        <v>11936</v>
      </c>
      <c r="AS20" s="61">
        <f t="shared" ref="AS20:AS30" si="78">AJ20*(1+$C$75)</f>
        <v>0.41103581741200007</v>
      </c>
      <c r="AT20" s="40">
        <f>ROUND(AR20*AS20,0)</f>
        <v>4906</v>
      </c>
      <c r="AU20" s="62">
        <f>AR20+AT20</f>
        <v>16842</v>
      </c>
      <c r="AV20" s="40">
        <f t="shared" ref="AV20:AV30" si="79">ROUND(AU20*$C$81,0)</f>
        <v>10088</v>
      </c>
      <c r="AW20" s="40">
        <f>AU20+AV20</f>
        <v>26930</v>
      </c>
      <c r="AX20" s="40"/>
      <c r="AY20" s="60">
        <f>AP20</f>
        <v>104</v>
      </c>
      <c r="AZ20" s="39">
        <f t="shared" ref="AZ20:AZ30" si="80">AQ20*(1+$C$75)</f>
        <v>118.2125149803029</v>
      </c>
      <c r="BA20" s="60">
        <f>ROUND(AY20*AZ20,0)</f>
        <v>12294</v>
      </c>
      <c r="BB20" s="61">
        <f t="shared" ref="BB20:BB30" si="81">AS20*(1+$C$75)</f>
        <v>0.42336689193436006</v>
      </c>
      <c r="BC20" s="40">
        <f>ROUND(BA20*BB20,0)</f>
        <v>5205</v>
      </c>
      <c r="BD20" s="62">
        <f>BA20+BC20</f>
        <v>17499</v>
      </c>
      <c r="BE20" s="40">
        <f t="shared" ref="BE20:BE30" si="82">ROUND(BD20*$C$81,0)</f>
        <v>10482</v>
      </c>
      <c r="BF20" s="40">
        <f>BD20+BE20</f>
        <v>27981</v>
      </c>
      <c r="BG20" s="40"/>
      <c r="BH20" s="40">
        <f>H20+Q20+Z20+AI20+AR20+BA20</f>
        <v>68597</v>
      </c>
      <c r="BI20" s="40">
        <f>J20+S20+AB20+AK20+AT20+BC20</f>
        <v>27076</v>
      </c>
      <c r="BJ20" s="60">
        <f>K20+T20+AC20+AL20+AU20+BD20</f>
        <v>95673</v>
      </c>
      <c r="BK20" s="60">
        <f t="shared" ref="BK20:BK30" si="83">L20+U20+AD20+AM20+AV20+BE20</f>
        <v>57307</v>
      </c>
      <c r="BL20" s="60">
        <f>M20+V20+AE20+AN20+AW20+BF20</f>
        <v>152980</v>
      </c>
      <c r="BM20" s="106"/>
    </row>
    <row r="21" spans="1:65" s="22" customFormat="1" x14ac:dyDescent="0.4">
      <c r="A21" s="33"/>
      <c r="B21" s="34" t="s">
        <v>28</v>
      </c>
      <c r="C21" s="34" t="s">
        <v>29</v>
      </c>
      <c r="D21" s="159">
        <v>2.5000000000000001E-2</v>
      </c>
      <c r="E21" s="40">
        <v>150000</v>
      </c>
      <c r="F21" s="40">
        <f>2080*D21</f>
        <v>52</v>
      </c>
      <c r="G21" s="39">
        <f>E21/2080</f>
        <v>72.115384615384613</v>
      </c>
      <c r="H21" s="40">
        <f>ROUND(F21*G21,0)</f>
        <v>3750</v>
      </c>
      <c r="I21" s="58">
        <v>0.36520000000000002</v>
      </c>
      <c r="J21" s="40">
        <f>ROUND(H21*I21,0)</f>
        <v>1370</v>
      </c>
      <c r="K21" s="40">
        <f>H21+J21</f>
        <v>5120</v>
      </c>
      <c r="L21" s="40">
        <f t="shared" si="67"/>
        <v>3067</v>
      </c>
      <c r="M21" s="40">
        <f t="shared" ref="M21:M30" si="84">K21+L21</f>
        <v>8187</v>
      </c>
      <c r="N21" s="34"/>
      <c r="O21" s="60">
        <f>F21</f>
        <v>52</v>
      </c>
      <c r="P21" s="59">
        <f t="shared" si="68"/>
        <v>74.27884615384616</v>
      </c>
      <c r="Q21" s="40">
        <f>ROUND(O21*P21,0)</f>
        <v>3863</v>
      </c>
      <c r="R21" s="58">
        <f t="shared" si="69"/>
        <v>0.37615600000000005</v>
      </c>
      <c r="S21" s="40">
        <f>ROUND(Q21*R21,0)</f>
        <v>1453</v>
      </c>
      <c r="T21" s="40">
        <f>Q21+S21</f>
        <v>5316</v>
      </c>
      <c r="U21" s="40">
        <f t="shared" si="70"/>
        <v>3184</v>
      </c>
      <c r="V21" s="40">
        <f>T21+U21</f>
        <v>8500</v>
      </c>
      <c r="W21" s="40"/>
      <c r="X21" s="60">
        <f>O21</f>
        <v>52</v>
      </c>
      <c r="Y21" s="59">
        <f t="shared" si="71"/>
        <v>76.507211538461547</v>
      </c>
      <c r="Z21" s="40">
        <f>ROUND(X21*Y21,0)</f>
        <v>3978</v>
      </c>
      <c r="AA21" s="58">
        <f t="shared" si="72"/>
        <v>0.38744068000000004</v>
      </c>
      <c r="AB21" s="40">
        <f>ROUND(Z21*AA21,0)</f>
        <v>1541</v>
      </c>
      <c r="AC21" s="40">
        <f>Z21+AB21</f>
        <v>5519</v>
      </c>
      <c r="AD21" s="40">
        <f t="shared" si="73"/>
        <v>3306</v>
      </c>
      <c r="AE21" s="40">
        <f>AC21+AD21</f>
        <v>8825</v>
      </c>
      <c r="AF21" s="40"/>
      <c r="AG21" s="60">
        <f>X21</f>
        <v>52</v>
      </c>
      <c r="AH21" s="39">
        <f t="shared" si="74"/>
        <v>78.802427884615398</v>
      </c>
      <c r="AI21" s="60">
        <f>ROUND(AG21*AH21,0)</f>
        <v>4098</v>
      </c>
      <c r="AJ21" s="61">
        <f t="shared" si="75"/>
        <v>0.39906390040000006</v>
      </c>
      <c r="AK21" s="40">
        <f>ROUND(AI21*AJ21,0)</f>
        <v>1635</v>
      </c>
      <c r="AL21" s="62">
        <f>AI21+AK21</f>
        <v>5733</v>
      </c>
      <c r="AM21" s="40">
        <f t="shared" si="76"/>
        <v>3434</v>
      </c>
      <c r="AN21" s="40">
        <f>AL21+AM21</f>
        <v>9167</v>
      </c>
      <c r="AO21" s="40"/>
      <c r="AP21" s="60">
        <f>AG21</f>
        <v>52</v>
      </c>
      <c r="AQ21" s="39">
        <f t="shared" si="77"/>
        <v>81.166500721153866</v>
      </c>
      <c r="AR21" s="60">
        <f>ROUND(AP21*AQ21,0)</f>
        <v>4221</v>
      </c>
      <c r="AS21" s="61">
        <f t="shared" si="78"/>
        <v>0.41103581741200007</v>
      </c>
      <c r="AT21" s="40">
        <f>ROUND(AR21*AS21,0)</f>
        <v>1735</v>
      </c>
      <c r="AU21" s="62">
        <f>AR21+AT21</f>
        <v>5956</v>
      </c>
      <c r="AV21" s="40">
        <f t="shared" si="79"/>
        <v>3568</v>
      </c>
      <c r="AW21" s="40">
        <f>AU21+AV21</f>
        <v>9524</v>
      </c>
      <c r="AX21" s="40"/>
      <c r="AY21" s="60">
        <f>AP21</f>
        <v>52</v>
      </c>
      <c r="AZ21" s="39">
        <f t="shared" si="80"/>
        <v>83.601495742788487</v>
      </c>
      <c r="BA21" s="60">
        <f>ROUND(AY21*AZ21,0)</f>
        <v>4347</v>
      </c>
      <c r="BB21" s="61">
        <f t="shared" si="81"/>
        <v>0.42336689193436006</v>
      </c>
      <c r="BC21" s="40">
        <f>ROUND(BA21*BB21,0)</f>
        <v>1840</v>
      </c>
      <c r="BD21" s="62">
        <f>BA21+BC21</f>
        <v>6187</v>
      </c>
      <c r="BE21" s="40">
        <f t="shared" si="82"/>
        <v>3706</v>
      </c>
      <c r="BF21" s="40">
        <f>BD21+BE21</f>
        <v>9893</v>
      </c>
      <c r="BG21" s="34"/>
      <c r="BH21" s="40">
        <f>H21+Q21+Z21+AI21+AR21+BA21</f>
        <v>24257</v>
      </c>
      <c r="BI21" s="40">
        <f>J21+S21+AB21+AK21+AT21+BC21</f>
        <v>9574</v>
      </c>
      <c r="BJ21" s="60">
        <f>K21+T21+AC21+AL21+AU21+BD21</f>
        <v>33831</v>
      </c>
      <c r="BK21" s="60">
        <f t="shared" si="83"/>
        <v>20265</v>
      </c>
      <c r="BL21" s="60">
        <f t="shared" ref="BL21:BL30" si="85">M21+V21+AE21+AN21+AW21+BF21</f>
        <v>54096</v>
      </c>
      <c r="BM21" s="107"/>
    </row>
    <row r="22" spans="1:65" s="22" customFormat="1" x14ac:dyDescent="0.4">
      <c r="A22" s="33"/>
      <c r="B22" s="34"/>
      <c r="C22" s="34"/>
      <c r="D22" s="159"/>
      <c r="E22" s="40"/>
      <c r="F22" s="40">
        <f t="shared" ref="F22:F30" si="86">2080*D22</f>
        <v>0</v>
      </c>
      <c r="G22" s="39">
        <f t="shared" ref="G22:G30" si="87">E22/2080</f>
        <v>0</v>
      </c>
      <c r="H22" s="40">
        <f t="shared" ref="H22:H30" si="88">ROUND(F22*G22,0)</f>
        <v>0</v>
      </c>
      <c r="I22" s="58">
        <v>0.36520000000000002</v>
      </c>
      <c r="J22" s="40">
        <f t="shared" ref="J22:J30" si="89">ROUND(H22*I22,0)</f>
        <v>0</v>
      </c>
      <c r="K22" s="40">
        <f t="shared" ref="K22:K30" si="90">H22+J22</f>
        <v>0</v>
      </c>
      <c r="L22" s="40">
        <f t="shared" si="67"/>
        <v>0</v>
      </c>
      <c r="M22" s="40">
        <f t="shared" si="84"/>
        <v>0</v>
      </c>
      <c r="N22" s="34"/>
      <c r="O22" s="60">
        <f t="shared" ref="O22:O30" si="91">F22</f>
        <v>0</v>
      </c>
      <c r="P22" s="59">
        <f t="shared" si="68"/>
        <v>0</v>
      </c>
      <c r="Q22" s="40">
        <f t="shared" ref="Q22:Q30" si="92">ROUND(O22*P22,0)</f>
        <v>0</v>
      </c>
      <c r="R22" s="58">
        <f t="shared" si="69"/>
        <v>0.37615600000000005</v>
      </c>
      <c r="S22" s="40">
        <f t="shared" ref="S22:S30" si="93">ROUND(Q22*R22,0)</f>
        <v>0</v>
      </c>
      <c r="T22" s="40">
        <f t="shared" ref="T22:T30" si="94">Q22+S22</f>
        <v>0</v>
      </c>
      <c r="U22" s="40">
        <f t="shared" si="70"/>
        <v>0</v>
      </c>
      <c r="V22" s="40">
        <f t="shared" ref="V22:V30" si="95">T22+U22</f>
        <v>0</v>
      </c>
      <c r="W22" s="40"/>
      <c r="X22" s="60">
        <f t="shared" ref="X22:X30" si="96">O22</f>
        <v>0</v>
      </c>
      <c r="Y22" s="59">
        <f t="shared" si="71"/>
        <v>0</v>
      </c>
      <c r="Z22" s="40">
        <f t="shared" ref="Z22:Z30" si="97">ROUND(X22*Y22,0)</f>
        <v>0</v>
      </c>
      <c r="AA22" s="58">
        <f t="shared" si="72"/>
        <v>0.38744068000000004</v>
      </c>
      <c r="AB22" s="40">
        <f t="shared" ref="AB22:AB30" si="98">ROUND(Z22*AA22,0)</f>
        <v>0</v>
      </c>
      <c r="AC22" s="40">
        <f t="shared" ref="AC22:AC30" si="99">Z22+AB22</f>
        <v>0</v>
      </c>
      <c r="AD22" s="40">
        <f t="shared" si="73"/>
        <v>0</v>
      </c>
      <c r="AE22" s="40">
        <f t="shared" ref="AE22:AE30" si="100">AC22+AD22</f>
        <v>0</v>
      </c>
      <c r="AF22" s="40"/>
      <c r="AG22" s="60">
        <f t="shared" ref="AG22:AG30" si="101">X22</f>
        <v>0</v>
      </c>
      <c r="AH22" s="39">
        <f t="shared" si="74"/>
        <v>0</v>
      </c>
      <c r="AI22" s="60">
        <f t="shared" ref="AI22:AI30" si="102">ROUND(AG22*AH22,0)</f>
        <v>0</v>
      </c>
      <c r="AJ22" s="61">
        <f t="shared" si="75"/>
        <v>0.39906390040000006</v>
      </c>
      <c r="AK22" s="40">
        <f t="shared" ref="AK22:AK30" si="103">ROUND(AI22*AJ22,0)</f>
        <v>0</v>
      </c>
      <c r="AL22" s="62">
        <f t="shared" ref="AL22:AL30" si="104">AI22+AK22</f>
        <v>0</v>
      </c>
      <c r="AM22" s="40">
        <f t="shared" si="76"/>
        <v>0</v>
      </c>
      <c r="AN22" s="40">
        <f t="shared" ref="AN22:AN30" si="105">AL22+AM22</f>
        <v>0</v>
      </c>
      <c r="AO22" s="40"/>
      <c r="AP22" s="60">
        <f t="shared" ref="AP22:AP30" si="106">AG22</f>
        <v>0</v>
      </c>
      <c r="AQ22" s="39">
        <f t="shared" si="77"/>
        <v>0</v>
      </c>
      <c r="AR22" s="60">
        <f t="shared" ref="AR22:AR30" si="107">ROUND(AP22*AQ22,0)</f>
        <v>0</v>
      </c>
      <c r="AS22" s="61">
        <f t="shared" si="78"/>
        <v>0.41103581741200007</v>
      </c>
      <c r="AT22" s="40">
        <f t="shared" ref="AT22:AT30" si="108">ROUND(AR22*AS22,0)</f>
        <v>0</v>
      </c>
      <c r="AU22" s="62">
        <f t="shared" ref="AU22:AU30" si="109">AR22+AT22</f>
        <v>0</v>
      </c>
      <c r="AV22" s="40">
        <f t="shared" si="79"/>
        <v>0</v>
      </c>
      <c r="AW22" s="40">
        <f t="shared" ref="AW22:AW30" si="110">AU22+AV22</f>
        <v>0</v>
      </c>
      <c r="AX22" s="40"/>
      <c r="AY22" s="60">
        <f t="shared" ref="AY22:AY30" si="111">AP22</f>
        <v>0</v>
      </c>
      <c r="AZ22" s="39">
        <f t="shared" si="80"/>
        <v>0</v>
      </c>
      <c r="BA22" s="60">
        <f t="shared" ref="BA22:BA30" si="112">ROUND(AY22*AZ22,0)</f>
        <v>0</v>
      </c>
      <c r="BB22" s="61">
        <f t="shared" si="81"/>
        <v>0.42336689193436006</v>
      </c>
      <c r="BC22" s="40">
        <f t="shared" ref="BC22:BC30" si="113">ROUND(BA22*BB22,0)</f>
        <v>0</v>
      </c>
      <c r="BD22" s="62">
        <f t="shared" ref="BD22:BD30" si="114">BA22+BC22</f>
        <v>0</v>
      </c>
      <c r="BE22" s="40">
        <f t="shared" si="82"/>
        <v>0</v>
      </c>
      <c r="BF22" s="40">
        <f t="shared" ref="BF22:BF30" si="115">BD22+BE22</f>
        <v>0</v>
      </c>
      <c r="BG22" s="34"/>
      <c r="BH22" s="40">
        <f t="shared" ref="BH22:BH30" si="116">H22+Q22+Z22+AI22+AR22+BA22</f>
        <v>0</v>
      </c>
      <c r="BI22" s="40">
        <f t="shared" ref="BI22:BI30" si="117">J22+S22+AB22+AK22+AT22+BC22</f>
        <v>0</v>
      </c>
      <c r="BJ22" s="60">
        <f t="shared" ref="BJ22:BJ30" si="118">K22+T22+AC22+AL22+AU22+BD22</f>
        <v>0</v>
      </c>
      <c r="BK22" s="60">
        <f t="shared" si="83"/>
        <v>0</v>
      </c>
      <c r="BL22" s="60">
        <f t="shared" si="85"/>
        <v>0</v>
      </c>
      <c r="BM22" s="107"/>
    </row>
    <row r="23" spans="1:65" s="22" customFormat="1" x14ac:dyDescent="0.4">
      <c r="A23" s="33"/>
      <c r="B23" s="34"/>
      <c r="C23" s="34"/>
      <c r="D23" s="159"/>
      <c r="E23" s="40"/>
      <c r="F23" s="40">
        <f t="shared" si="86"/>
        <v>0</v>
      </c>
      <c r="G23" s="39">
        <f t="shared" si="87"/>
        <v>0</v>
      </c>
      <c r="H23" s="40">
        <f t="shared" si="88"/>
        <v>0</v>
      </c>
      <c r="I23" s="58">
        <v>0.36520000000000002</v>
      </c>
      <c r="J23" s="40">
        <f t="shared" si="89"/>
        <v>0</v>
      </c>
      <c r="K23" s="40">
        <f t="shared" si="90"/>
        <v>0</v>
      </c>
      <c r="L23" s="40">
        <f t="shared" si="67"/>
        <v>0</v>
      </c>
      <c r="M23" s="40">
        <f t="shared" si="84"/>
        <v>0</v>
      </c>
      <c r="N23" s="34"/>
      <c r="O23" s="60">
        <f t="shared" si="91"/>
        <v>0</v>
      </c>
      <c r="P23" s="59">
        <f t="shared" si="68"/>
        <v>0</v>
      </c>
      <c r="Q23" s="40">
        <f t="shared" si="92"/>
        <v>0</v>
      </c>
      <c r="R23" s="58">
        <f t="shared" si="69"/>
        <v>0.37615600000000005</v>
      </c>
      <c r="S23" s="40">
        <f t="shared" si="93"/>
        <v>0</v>
      </c>
      <c r="T23" s="40">
        <f t="shared" si="94"/>
        <v>0</v>
      </c>
      <c r="U23" s="40">
        <f t="shared" si="70"/>
        <v>0</v>
      </c>
      <c r="V23" s="40">
        <f t="shared" si="95"/>
        <v>0</v>
      </c>
      <c r="W23" s="40"/>
      <c r="X23" s="60">
        <f t="shared" si="96"/>
        <v>0</v>
      </c>
      <c r="Y23" s="59">
        <f t="shared" si="71"/>
        <v>0</v>
      </c>
      <c r="Z23" s="40">
        <f t="shared" si="97"/>
        <v>0</v>
      </c>
      <c r="AA23" s="58">
        <f t="shared" si="72"/>
        <v>0.38744068000000004</v>
      </c>
      <c r="AB23" s="40">
        <f t="shared" si="98"/>
        <v>0</v>
      </c>
      <c r="AC23" s="40">
        <f t="shared" si="99"/>
        <v>0</v>
      </c>
      <c r="AD23" s="40">
        <f t="shared" si="73"/>
        <v>0</v>
      </c>
      <c r="AE23" s="40">
        <f t="shared" si="100"/>
        <v>0</v>
      </c>
      <c r="AF23" s="40"/>
      <c r="AG23" s="60">
        <f t="shared" si="101"/>
        <v>0</v>
      </c>
      <c r="AH23" s="39">
        <f t="shared" si="74"/>
        <v>0</v>
      </c>
      <c r="AI23" s="60">
        <f t="shared" si="102"/>
        <v>0</v>
      </c>
      <c r="AJ23" s="61">
        <f t="shared" si="75"/>
        <v>0.39906390040000006</v>
      </c>
      <c r="AK23" s="40">
        <f t="shared" si="103"/>
        <v>0</v>
      </c>
      <c r="AL23" s="62">
        <f t="shared" si="104"/>
        <v>0</v>
      </c>
      <c r="AM23" s="40">
        <f t="shared" si="76"/>
        <v>0</v>
      </c>
      <c r="AN23" s="40">
        <f t="shared" si="105"/>
        <v>0</v>
      </c>
      <c r="AO23" s="40"/>
      <c r="AP23" s="60">
        <f t="shared" si="106"/>
        <v>0</v>
      </c>
      <c r="AQ23" s="39">
        <f t="shared" si="77"/>
        <v>0</v>
      </c>
      <c r="AR23" s="60">
        <f t="shared" si="107"/>
        <v>0</v>
      </c>
      <c r="AS23" s="61">
        <f t="shared" si="78"/>
        <v>0.41103581741200007</v>
      </c>
      <c r="AT23" s="40">
        <f t="shared" si="108"/>
        <v>0</v>
      </c>
      <c r="AU23" s="62">
        <f t="shared" si="109"/>
        <v>0</v>
      </c>
      <c r="AV23" s="40">
        <f t="shared" si="79"/>
        <v>0</v>
      </c>
      <c r="AW23" s="40">
        <f t="shared" si="110"/>
        <v>0</v>
      </c>
      <c r="AX23" s="40"/>
      <c r="AY23" s="60">
        <f t="shared" si="111"/>
        <v>0</v>
      </c>
      <c r="AZ23" s="39">
        <f t="shared" si="80"/>
        <v>0</v>
      </c>
      <c r="BA23" s="60">
        <f t="shared" si="112"/>
        <v>0</v>
      </c>
      <c r="BB23" s="61">
        <f t="shared" si="81"/>
        <v>0.42336689193436006</v>
      </c>
      <c r="BC23" s="40">
        <f t="shared" si="113"/>
        <v>0</v>
      </c>
      <c r="BD23" s="62">
        <f t="shared" si="114"/>
        <v>0</v>
      </c>
      <c r="BE23" s="40">
        <f t="shared" si="82"/>
        <v>0</v>
      </c>
      <c r="BF23" s="40">
        <f t="shared" si="115"/>
        <v>0</v>
      </c>
      <c r="BG23" s="34"/>
      <c r="BH23" s="40">
        <f t="shared" si="116"/>
        <v>0</v>
      </c>
      <c r="BI23" s="40">
        <f t="shared" si="117"/>
        <v>0</v>
      </c>
      <c r="BJ23" s="60">
        <f t="shared" si="118"/>
        <v>0</v>
      </c>
      <c r="BK23" s="60">
        <f t="shared" si="83"/>
        <v>0</v>
      </c>
      <c r="BL23" s="60">
        <f t="shared" si="85"/>
        <v>0</v>
      </c>
      <c r="BM23" s="107"/>
    </row>
    <row r="24" spans="1:65" s="22" customFormat="1" x14ac:dyDescent="0.4">
      <c r="A24" s="33"/>
      <c r="B24" s="34"/>
      <c r="C24" s="34"/>
      <c r="D24" s="159"/>
      <c r="E24" s="40"/>
      <c r="F24" s="40">
        <f t="shared" si="86"/>
        <v>0</v>
      </c>
      <c r="G24" s="39">
        <f t="shared" si="87"/>
        <v>0</v>
      </c>
      <c r="H24" s="40">
        <f t="shared" si="88"/>
        <v>0</v>
      </c>
      <c r="I24" s="58">
        <v>0.36520000000000002</v>
      </c>
      <c r="J24" s="40">
        <f t="shared" si="89"/>
        <v>0</v>
      </c>
      <c r="K24" s="40">
        <f t="shared" si="90"/>
        <v>0</v>
      </c>
      <c r="L24" s="40">
        <f t="shared" si="67"/>
        <v>0</v>
      </c>
      <c r="M24" s="40">
        <f t="shared" si="84"/>
        <v>0</v>
      </c>
      <c r="N24" s="34"/>
      <c r="O24" s="60">
        <f t="shared" si="91"/>
        <v>0</v>
      </c>
      <c r="P24" s="59">
        <f t="shared" si="68"/>
        <v>0</v>
      </c>
      <c r="Q24" s="40">
        <f t="shared" si="92"/>
        <v>0</v>
      </c>
      <c r="R24" s="58">
        <f t="shared" si="69"/>
        <v>0.37615600000000005</v>
      </c>
      <c r="S24" s="40">
        <f t="shared" si="93"/>
        <v>0</v>
      </c>
      <c r="T24" s="40">
        <f t="shared" si="94"/>
        <v>0</v>
      </c>
      <c r="U24" s="40">
        <f t="shared" si="70"/>
        <v>0</v>
      </c>
      <c r="V24" s="40">
        <f t="shared" si="95"/>
        <v>0</v>
      </c>
      <c r="W24" s="40"/>
      <c r="X24" s="60">
        <f t="shared" si="96"/>
        <v>0</v>
      </c>
      <c r="Y24" s="59">
        <f t="shared" si="71"/>
        <v>0</v>
      </c>
      <c r="Z24" s="40">
        <f t="shared" si="97"/>
        <v>0</v>
      </c>
      <c r="AA24" s="58">
        <f t="shared" si="72"/>
        <v>0.38744068000000004</v>
      </c>
      <c r="AB24" s="40">
        <f t="shared" si="98"/>
        <v>0</v>
      </c>
      <c r="AC24" s="40">
        <f t="shared" si="99"/>
        <v>0</v>
      </c>
      <c r="AD24" s="40">
        <f t="shared" si="73"/>
        <v>0</v>
      </c>
      <c r="AE24" s="40">
        <f t="shared" si="100"/>
        <v>0</v>
      </c>
      <c r="AF24" s="40"/>
      <c r="AG24" s="60">
        <f t="shared" si="101"/>
        <v>0</v>
      </c>
      <c r="AH24" s="39">
        <f t="shared" si="74"/>
        <v>0</v>
      </c>
      <c r="AI24" s="60">
        <f t="shared" si="102"/>
        <v>0</v>
      </c>
      <c r="AJ24" s="61">
        <f t="shared" si="75"/>
        <v>0.39906390040000006</v>
      </c>
      <c r="AK24" s="40">
        <f t="shared" si="103"/>
        <v>0</v>
      </c>
      <c r="AL24" s="62">
        <f t="shared" si="104"/>
        <v>0</v>
      </c>
      <c r="AM24" s="40">
        <f t="shared" si="76"/>
        <v>0</v>
      </c>
      <c r="AN24" s="40">
        <f t="shared" si="105"/>
        <v>0</v>
      </c>
      <c r="AO24" s="40"/>
      <c r="AP24" s="60">
        <f t="shared" si="106"/>
        <v>0</v>
      </c>
      <c r="AQ24" s="39">
        <f t="shared" si="77"/>
        <v>0</v>
      </c>
      <c r="AR24" s="60">
        <f t="shared" si="107"/>
        <v>0</v>
      </c>
      <c r="AS24" s="61">
        <f t="shared" si="78"/>
        <v>0.41103581741200007</v>
      </c>
      <c r="AT24" s="40">
        <f t="shared" si="108"/>
        <v>0</v>
      </c>
      <c r="AU24" s="62">
        <f t="shared" si="109"/>
        <v>0</v>
      </c>
      <c r="AV24" s="40">
        <f t="shared" si="79"/>
        <v>0</v>
      </c>
      <c r="AW24" s="40">
        <f t="shared" si="110"/>
        <v>0</v>
      </c>
      <c r="AX24" s="40"/>
      <c r="AY24" s="60">
        <f t="shared" si="111"/>
        <v>0</v>
      </c>
      <c r="AZ24" s="39">
        <f t="shared" si="80"/>
        <v>0</v>
      </c>
      <c r="BA24" s="60">
        <f t="shared" si="112"/>
        <v>0</v>
      </c>
      <c r="BB24" s="61">
        <f t="shared" si="81"/>
        <v>0.42336689193436006</v>
      </c>
      <c r="BC24" s="40">
        <f t="shared" si="113"/>
        <v>0</v>
      </c>
      <c r="BD24" s="62">
        <f t="shared" si="114"/>
        <v>0</v>
      </c>
      <c r="BE24" s="40">
        <f t="shared" si="82"/>
        <v>0</v>
      </c>
      <c r="BF24" s="40">
        <f t="shared" si="115"/>
        <v>0</v>
      </c>
      <c r="BG24" s="34"/>
      <c r="BH24" s="40">
        <f t="shared" si="116"/>
        <v>0</v>
      </c>
      <c r="BI24" s="40">
        <f t="shared" si="117"/>
        <v>0</v>
      </c>
      <c r="BJ24" s="60">
        <f t="shared" si="118"/>
        <v>0</v>
      </c>
      <c r="BK24" s="60">
        <f t="shared" si="83"/>
        <v>0</v>
      </c>
      <c r="BL24" s="60">
        <f t="shared" si="85"/>
        <v>0</v>
      </c>
      <c r="BM24" s="107"/>
    </row>
    <row r="25" spans="1:65" s="22" customFormat="1" x14ac:dyDescent="0.4">
      <c r="A25" s="33"/>
      <c r="B25" s="34"/>
      <c r="C25" s="34"/>
      <c r="D25" s="159"/>
      <c r="E25" s="40"/>
      <c r="F25" s="40">
        <f t="shared" si="86"/>
        <v>0</v>
      </c>
      <c r="G25" s="39">
        <f t="shared" si="87"/>
        <v>0</v>
      </c>
      <c r="H25" s="40">
        <f t="shared" si="88"/>
        <v>0</v>
      </c>
      <c r="I25" s="58">
        <v>0.36520000000000002</v>
      </c>
      <c r="J25" s="40">
        <f t="shared" si="89"/>
        <v>0</v>
      </c>
      <c r="K25" s="40">
        <f t="shared" si="90"/>
        <v>0</v>
      </c>
      <c r="L25" s="40">
        <f t="shared" si="67"/>
        <v>0</v>
      </c>
      <c r="M25" s="40">
        <f t="shared" si="84"/>
        <v>0</v>
      </c>
      <c r="N25" s="34"/>
      <c r="O25" s="60">
        <f t="shared" si="91"/>
        <v>0</v>
      </c>
      <c r="P25" s="59">
        <f t="shared" si="68"/>
        <v>0</v>
      </c>
      <c r="Q25" s="40">
        <f t="shared" si="92"/>
        <v>0</v>
      </c>
      <c r="R25" s="58">
        <f t="shared" si="69"/>
        <v>0.37615600000000005</v>
      </c>
      <c r="S25" s="40">
        <f t="shared" si="93"/>
        <v>0</v>
      </c>
      <c r="T25" s="40">
        <f t="shared" si="94"/>
        <v>0</v>
      </c>
      <c r="U25" s="40">
        <f t="shared" si="70"/>
        <v>0</v>
      </c>
      <c r="V25" s="40">
        <f t="shared" si="95"/>
        <v>0</v>
      </c>
      <c r="W25" s="40"/>
      <c r="X25" s="60">
        <f t="shared" si="96"/>
        <v>0</v>
      </c>
      <c r="Y25" s="59">
        <f t="shared" si="71"/>
        <v>0</v>
      </c>
      <c r="Z25" s="40">
        <f t="shared" si="97"/>
        <v>0</v>
      </c>
      <c r="AA25" s="58">
        <f t="shared" si="72"/>
        <v>0.38744068000000004</v>
      </c>
      <c r="AB25" s="40">
        <f t="shared" si="98"/>
        <v>0</v>
      </c>
      <c r="AC25" s="40">
        <f t="shared" si="99"/>
        <v>0</v>
      </c>
      <c r="AD25" s="40">
        <f t="shared" si="73"/>
        <v>0</v>
      </c>
      <c r="AE25" s="40">
        <f t="shared" si="100"/>
        <v>0</v>
      </c>
      <c r="AF25" s="40"/>
      <c r="AG25" s="60">
        <f t="shared" si="101"/>
        <v>0</v>
      </c>
      <c r="AH25" s="39">
        <f t="shared" si="74"/>
        <v>0</v>
      </c>
      <c r="AI25" s="60">
        <f t="shared" si="102"/>
        <v>0</v>
      </c>
      <c r="AJ25" s="61">
        <f t="shared" si="75"/>
        <v>0.39906390040000006</v>
      </c>
      <c r="AK25" s="40">
        <f t="shared" si="103"/>
        <v>0</v>
      </c>
      <c r="AL25" s="62">
        <f t="shared" si="104"/>
        <v>0</v>
      </c>
      <c r="AM25" s="40">
        <f t="shared" si="76"/>
        <v>0</v>
      </c>
      <c r="AN25" s="40">
        <f t="shared" si="105"/>
        <v>0</v>
      </c>
      <c r="AO25" s="40"/>
      <c r="AP25" s="60">
        <f t="shared" si="106"/>
        <v>0</v>
      </c>
      <c r="AQ25" s="39">
        <f t="shared" si="77"/>
        <v>0</v>
      </c>
      <c r="AR25" s="60">
        <f t="shared" si="107"/>
        <v>0</v>
      </c>
      <c r="AS25" s="61">
        <f t="shared" si="78"/>
        <v>0.41103581741200007</v>
      </c>
      <c r="AT25" s="40">
        <f t="shared" si="108"/>
        <v>0</v>
      </c>
      <c r="AU25" s="62">
        <f t="shared" si="109"/>
        <v>0</v>
      </c>
      <c r="AV25" s="40">
        <f t="shared" si="79"/>
        <v>0</v>
      </c>
      <c r="AW25" s="40">
        <f t="shared" si="110"/>
        <v>0</v>
      </c>
      <c r="AX25" s="40"/>
      <c r="AY25" s="60">
        <f t="shared" si="111"/>
        <v>0</v>
      </c>
      <c r="AZ25" s="39">
        <f t="shared" si="80"/>
        <v>0</v>
      </c>
      <c r="BA25" s="60">
        <f t="shared" si="112"/>
        <v>0</v>
      </c>
      <c r="BB25" s="61">
        <f t="shared" si="81"/>
        <v>0.42336689193436006</v>
      </c>
      <c r="BC25" s="40">
        <f t="shared" si="113"/>
        <v>0</v>
      </c>
      <c r="BD25" s="62">
        <f t="shared" si="114"/>
        <v>0</v>
      </c>
      <c r="BE25" s="40">
        <f t="shared" si="82"/>
        <v>0</v>
      </c>
      <c r="BF25" s="40">
        <f t="shared" si="115"/>
        <v>0</v>
      </c>
      <c r="BG25" s="34"/>
      <c r="BH25" s="40">
        <f t="shared" si="116"/>
        <v>0</v>
      </c>
      <c r="BI25" s="40">
        <f t="shared" si="117"/>
        <v>0</v>
      </c>
      <c r="BJ25" s="60">
        <f t="shared" si="118"/>
        <v>0</v>
      </c>
      <c r="BK25" s="60">
        <f t="shared" si="83"/>
        <v>0</v>
      </c>
      <c r="BL25" s="60">
        <f t="shared" si="85"/>
        <v>0</v>
      </c>
      <c r="BM25" s="107"/>
    </row>
    <row r="26" spans="1:65" s="22" customFormat="1" x14ac:dyDescent="0.4">
      <c r="A26" s="33"/>
      <c r="B26" s="34"/>
      <c r="C26" s="34"/>
      <c r="D26" s="159"/>
      <c r="E26" s="40"/>
      <c r="F26" s="40">
        <f t="shared" si="86"/>
        <v>0</v>
      </c>
      <c r="G26" s="39">
        <f t="shared" si="87"/>
        <v>0</v>
      </c>
      <c r="H26" s="40">
        <f t="shared" si="88"/>
        <v>0</v>
      </c>
      <c r="I26" s="58">
        <v>0.36520000000000002</v>
      </c>
      <c r="J26" s="40">
        <f t="shared" si="89"/>
        <v>0</v>
      </c>
      <c r="K26" s="40">
        <f t="shared" si="90"/>
        <v>0</v>
      </c>
      <c r="L26" s="40">
        <f t="shared" si="67"/>
        <v>0</v>
      </c>
      <c r="M26" s="40">
        <f t="shared" si="84"/>
        <v>0</v>
      </c>
      <c r="N26" s="34"/>
      <c r="O26" s="60">
        <f t="shared" si="91"/>
        <v>0</v>
      </c>
      <c r="P26" s="59">
        <f t="shared" si="68"/>
        <v>0</v>
      </c>
      <c r="Q26" s="40">
        <f t="shared" si="92"/>
        <v>0</v>
      </c>
      <c r="R26" s="58">
        <f t="shared" si="69"/>
        <v>0.37615600000000005</v>
      </c>
      <c r="S26" s="40">
        <f t="shared" si="93"/>
        <v>0</v>
      </c>
      <c r="T26" s="40">
        <f t="shared" si="94"/>
        <v>0</v>
      </c>
      <c r="U26" s="40">
        <f t="shared" si="70"/>
        <v>0</v>
      </c>
      <c r="V26" s="40">
        <f t="shared" si="95"/>
        <v>0</v>
      </c>
      <c r="W26" s="40"/>
      <c r="X26" s="60">
        <f t="shared" si="96"/>
        <v>0</v>
      </c>
      <c r="Y26" s="59">
        <f t="shared" si="71"/>
        <v>0</v>
      </c>
      <c r="Z26" s="40">
        <f t="shared" si="97"/>
        <v>0</v>
      </c>
      <c r="AA26" s="58">
        <f t="shared" si="72"/>
        <v>0.38744068000000004</v>
      </c>
      <c r="AB26" s="40">
        <f t="shared" si="98"/>
        <v>0</v>
      </c>
      <c r="AC26" s="40">
        <f t="shared" si="99"/>
        <v>0</v>
      </c>
      <c r="AD26" s="40">
        <f t="shared" si="73"/>
        <v>0</v>
      </c>
      <c r="AE26" s="40">
        <f t="shared" si="100"/>
        <v>0</v>
      </c>
      <c r="AF26" s="40"/>
      <c r="AG26" s="60">
        <f t="shared" si="101"/>
        <v>0</v>
      </c>
      <c r="AH26" s="39">
        <f t="shared" si="74"/>
        <v>0</v>
      </c>
      <c r="AI26" s="60">
        <f t="shared" si="102"/>
        <v>0</v>
      </c>
      <c r="AJ26" s="61">
        <f t="shared" si="75"/>
        <v>0.39906390040000006</v>
      </c>
      <c r="AK26" s="40">
        <f t="shared" si="103"/>
        <v>0</v>
      </c>
      <c r="AL26" s="62">
        <f t="shared" si="104"/>
        <v>0</v>
      </c>
      <c r="AM26" s="40">
        <f t="shared" si="76"/>
        <v>0</v>
      </c>
      <c r="AN26" s="40">
        <f t="shared" si="105"/>
        <v>0</v>
      </c>
      <c r="AO26" s="40"/>
      <c r="AP26" s="60">
        <f t="shared" si="106"/>
        <v>0</v>
      </c>
      <c r="AQ26" s="39">
        <f t="shared" si="77"/>
        <v>0</v>
      </c>
      <c r="AR26" s="60">
        <f t="shared" si="107"/>
        <v>0</v>
      </c>
      <c r="AS26" s="61">
        <f t="shared" si="78"/>
        <v>0.41103581741200007</v>
      </c>
      <c r="AT26" s="40">
        <f t="shared" si="108"/>
        <v>0</v>
      </c>
      <c r="AU26" s="62">
        <f t="shared" si="109"/>
        <v>0</v>
      </c>
      <c r="AV26" s="40">
        <f t="shared" si="79"/>
        <v>0</v>
      </c>
      <c r="AW26" s="40">
        <f t="shared" si="110"/>
        <v>0</v>
      </c>
      <c r="AX26" s="40"/>
      <c r="AY26" s="60">
        <f t="shared" si="111"/>
        <v>0</v>
      </c>
      <c r="AZ26" s="39">
        <f t="shared" si="80"/>
        <v>0</v>
      </c>
      <c r="BA26" s="60">
        <f t="shared" si="112"/>
        <v>0</v>
      </c>
      <c r="BB26" s="61">
        <f t="shared" si="81"/>
        <v>0.42336689193436006</v>
      </c>
      <c r="BC26" s="40">
        <f t="shared" si="113"/>
        <v>0</v>
      </c>
      <c r="BD26" s="62">
        <f t="shared" si="114"/>
        <v>0</v>
      </c>
      <c r="BE26" s="40">
        <f t="shared" si="82"/>
        <v>0</v>
      </c>
      <c r="BF26" s="40">
        <f t="shared" si="115"/>
        <v>0</v>
      </c>
      <c r="BG26" s="34"/>
      <c r="BH26" s="40">
        <f t="shared" si="116"/>
        <v>0</v>
      </c>
      <c r="BI26" s="40">
        <f t="shared" si="117"/>
        <v>0</v>
      </c>
      <c r="BJ26" s="60">
        <f t="shared" si="118"/>
        <v>0</v>
      </c>
      <c r="BK26" s="60">
        <f t="shared" si="83"/>
        <v>0</v>
      </c>
      <c r="BL26" s="60">
        <f t="shared" si="85"/>
        <v>0</v>
      </c>
      <c r="BM26" s="107"/>
    </row>
    <row r="27" spans="1:65" s="22" customFormat="1" x14ac:dyDescent="0.4">
      <c r="A27" s="33"/>
      <c r="B27" s="34"/>
      <c r="C27" s="34"/>
      <c r="D27" s="159"/>
      <c r="E27" s="40"/>
      <c r="F27" s="40">
        <f t="shared" si="86"/>
        <v>0</v>
      </c>
      <c r="G27" s="39">
        <f t="shared" si="87"/>
        <v>0</v>
      </c>
      <c r="H27" s="40">
        <f t="shared" si="88"/>
        <v>0</v>
      </c>
      <c r="I27" s="58">
        <v>0.36520000000000002</v>
      </c>
      <c r="J27" s="40">
        <f t="shared" si="89"/>
        <v>0</v>
      </c>
      <c r="K27" s="40">
        <f t="shared" si="90"/>
        <v>0</v>
      </c>
      <c r="L27" s="40">
        <f t="shared" si="67"/>
        <v>0</v>
      </c>
      <c r="M27" s="40">
        <f t="shared" si="84"/>
        <v>0</v>
      </c>
      <c r="N27" s="34"/>
      <c r="O27" s="60">
        <f t="shared" si="91"/>
        <v>0</v>
      </c>
      <c r="P27" s="59">
        <f t="shared" si="68"/>
        <v>0</v>
      </c>
      <c r="Q27" s="40">
        <f t="shared" si="92"/>
        <v>0</v>
      </c>
      <c r="R27" s="58">
        <f t="shared" si="69"/>
        <v>0.37615600000000005</v>
      </c>
      <c r="S27" s="40">
        <f t="shared" si="93"/>
        <v>0</v>
      </c>
      <c r="T27" s="40">
        <f t="shared" si="94"/>
        <v>0</v>
      </c>
      <c r="U27" s="40">
        <f t="shared" si="70"/>
        <v>0</v>
      </c>
      <c r="V27" s="40">
        <f t="shared" si="95"/>
        <v>0</v>
      </c>
      <c r="W27" s="40"/>
      <c r="X27" s="60">
        <f t="shared" si="96"/>
        <v>0</v>
      </c>
      <c r="Y27" s="59">
        <f t="shared" si="71"/>
        <v>0</v>
      </c>
      <c r="Z27" s="40">
        <f t="shared" si="97"/>
        <v>0</v>
      </c>
      <c r="AA27" s="58">
        <f t="shared" si="72"/>
        <v>0.38744068000000004</v>
      </c>
      <c r="AB27" s="40">
        <f t="shared" si="98"/>
        <v>0</v>
      </c>
      <c r="AC27" s="40">
        <f t="shared" si="99"/>
        <v>0</v>
      </c>
      <c r="AD27" s="40">
        <f t="shared" si="73"/>
        <v>0</v>
      </c>
      <c r="AE27" s="40">
        <f t="shared" si="100"/>
        <v>0</v>
      </c>
      <c r="AF27" s="40"/>
      <c r="AG27" s="60">
        <f t="shared" si="101"/>
        <v>0</v>
      </c>
      <c r="AH27" s="39">
        <f t="shared" si="74"/>
        <v>0</v>
      </c>
      <c r="AI27" s="60">
        <f t="shared" si="102"/>
        <v>0</v>
      </c>
      <c r="AJ27" s="61">
        <f t="shared" si="75"/>
        <v>0.39906390040000006</v>
      </c>
      <c r="AK27" s="40">
        <f t="shared" si="103"/>
        <v>0</v>
      </c>
      <c r="AL27" s="62">
        <f t="shared" si="104"/>
        <v>0</v>
      </c>
      <c r="AM27" s="40">
        <f t="shared" si="76"/>
        <v>0</v>
      </c>
      <c r="AN27" s="40">
        <f t="shared" si="105"/>
        <v>0</v>
      </c>
      <c r="AO27" s="40"/>
      <c r="AP27" s="60">
        <f t="shared" si="106"/>
        <v>0</v>
      </c>
      <c r="AQ27" s="39">
        <f t="shared" si="77"/>
        <v>0</v>
      </c>
      <c r="AR27" s="60">
        <f t="shared" si="107"/>
        <v>0</v>
      </c>
      <c r="AS27" s="61">
        <f t="shared" si="78"/>
        <v>0.41103581741200007</v>
      </c>
      <c r="AT27" s="40">
        <f t="shared" si="108"/>
        <v>0</v>
      </c>
      <c r="AU27" s="62">
        <f t="shared" si="109"/>
        <v>0</v>
      </c>
      <c r="AV27" s="40">
        <f t="shared" si="79"/>
        <v>0</v>
      </c>
      <c r="AW27" s="40">
        <f t="shared" si="110"/>
        <v>0</v>
      </c>
      <c r="AX27" s="40"/>
      <c r="AY27" s="60">
        <f t="shared" si="111"/>
        <v>0</v>
      </c>
      <c r="AZ27" s="39">
        <f t="shared" si="80"/>
        <v>0</v>
      </c>
      <c r="BA27" s="60">
        <f t="shared" si="112"/>
        <v>0</v>
      </c>
      <c r="BB27" s="61">
        <f t="shared" si="81"/>
        <v>0.42336689193436006</v>
      </c>
      <c r="BC27" s="40">
        <f t="shared" si="113"/>
        <v>0</v>
      </c>
      <c r="BD27" s="62">
        <f t="shared" si="114"/>
        <v>0</v>
      </c>
      <c r="BE27" s="40">
        <f t="shared" si="82"/>
        <v>0</v>
      </c>
      <c r="BF27" s="40">
        <f t="shared" si="115"/>
        <v>0</v>
      </c>
      <c r="BG27" s="34"/>
      <c r="BH27" s="40">
        <f t="shared" si="116"/>
        <v>0</v>
      </c>
      <c r="BI27" s="40">
        <f t="shared" si="117"/>
        <v>0</v>
      </c>
      <c r="BJ27" s="60">
        <f t="shared" si="118"/>
        <v>0</v>
      </c>
      <c r="BK27" s="60">
        <f t="shared" si="83"/>
        <v>0</v>
      </c>
      <c r="BL27" s="60">
        <f t="shared" si="85"/>
        <v>0</v>
      </c>
      <c r="BM27" s="107"/>
    </row>
    <row r="28" spans="1:65" s="22" customFormat="1" x14ac:dyDescent="0.4">
      <c r="A28" s="33"/>
      <c r="B28" s="34"/>
      <c r="C28" s="34"/>
      <c r="D28" s="159"/>
      <c r="E28" s="40"/>
      <c r="F28" s="40">
        <f t="shared" si="86"/>
        <v>0</v>
      </c>
      <c r="G28" s="39">
        <f t="shared" si="87"/>
        <v>0</v>
      </c>
      <c r="H28" s="40">
        <f t="shared" si="88"/>
        <v>0</v>
      </c>
      <c r="I28" s="58">
        <v>0.36520000000000002</v>
      </c>
      <c r="J28" s="40">
        <f t="shared" si="89"/>
        <v>0</v>
      </c>
      <c r="K28" s="40">
        <f t="shared" si="90"/>
        <v>0</v>
      </c>
      <c r="L28" s="40">
        <f t="shared" si="67"/>
        <v>0</v>
      </c>
      <c r="M28" s="40">
        <f t="shared" si="84"/>
        <v>0</v>
      </c>
      <c r="N28" s="34"/>
      <c r="O28" s="60">
        <f t="shared" si="91"/>
        <v>0</v>
      </c>
      <c r="P28" s="59">
        <f t="shared" si="68"/>
        <v>0</v>
      </c>
      <c r="Q28" s="40">
        <f t="shared" si="92"/>
        <v>0</v>
      </c>
      <c r="R28" s="58">
        <f t="shared" si="69"/>
        <v>0.37615600000000005</v>
      </c>
      <c r="S28" s="40">
        <f t="shared" si="93"/>
        <v>0</v>
      </c>
      <c r="T28" s="40">
        <f t="shared" si="94"/>
        <v>0</v>
      </c>
      <c r="U28" s="40">
        <f t="shared" si="70"/>
        <v>0</v>
      </c>
      <c r="V28" s="40">
        <f t="shared" si="95"/>
        <v>0</v>
      </c>
      <c r="W28" s="40"/>
      <c r="X28" s="60">
        <f t="shared" si="96"/>
        <v>0</v>
      </c>
      <c r="Y28" s="59">
        <f t="shared" si="71"/>
        <v>0</v>
      </c>
      <c r="Z28" s="40">
        <f t="shared" si="97"/>
        <v>0</v>
      </c>
      <c r="AA28" s="58">
        <f t="shared" si="72"/>
        <v>0.38744068000000004</v>
      </c>
      <c r="AB28" s="40">
        <f t="shared" si="98"/>
        <v>0</v>
      </c>
      <c r="AC28" s="40">
        <f t="shared" si="99"/>
        <v>0</v>
      </c>
      <c r="AD28" s="40">
        <f t="shared" si="73"/>
        <v>0</v>
      </c>
      <c r="AE28" s="40">
        <f t="shared" si="100"/>
        <v>0</v>
      </c>
      <c r="AF28" s="40"/>
      <c r="AG28" s="60">
        <f t="shared" si="101"/>
        <v>0</v>
      </c>
      <c r="AH28" s="39">
        <f t="shared" si="74"/>
        <v>0</v>
      </c>
      <c r="AI28" s="60">
        <f t="shared" si="102"/>
        <v>0</v>
      </c>
      <c r="AJ28" s="61">
        <f t="shared" si="75"/>
        <v>0.39906390040000006</v>
      </c>
      <c r="AK28" s="40">
        <f t="shared" si="103"/>
        <v>0</v>
      </c>
      <c r="AL28" s="62">
        <f t="shared" si="104"/>
        <v>0</v>
      </c>
      <c r="AM28" s="40">
        <f t="shared" si="76"/>
        <v>0</v>
      </c>
      <c r="AN28" s="40">
        <f t="shared" si="105"/>
        <v>0</v>
      </c>
      <c r="AO28" s="40"/>
      <c r="AP28" s="60">
        <f t="shared" si="106"/>
        <v>0</v>
      </c>
      <c r="AQ28" s="39">
        <f t="shared" si="77"/>
        <v>0</v>
      </c>
      <c r="AR28" s="60">
        <f t="shared" si="107"/>
        <v>0</v>
      </c>
      <c r="AS28" s="61">
        <f t="shared" si="78"/>
        <v>0.41103581741200007</v>
      </c>
      <c r="AT28" s="40">
        <f t="shared" si="108"/>
        <v>0</v>
      </c>
      <c r="AU28" s="62">
        <f t="shared" si="109"/>
        <v>0</v>
      </c>
      <c r="AV28" s="40">
        <f t="shared" si="79"/>
        <v>0</v>
      </c>
      <c r="AW28" s="40">
        <f t="shared" si="110"/>
        <v>0</v>
      </c>
      <c r="AX28" s="40"/>
      <c r="AY28" s="60">
        <f t="shared" si="111"/>
        <v>0</v>
      </c>
      <c r="AZ28" s="39">
        <f t="shared" si="80"/>
        <v>0</v>
      </c>
      <c r="BA28" s="60">
        <f t="shared" si="112"/>
        <v>0</v>
      </c>
      <c r="BB28" s="61">
        <f t="shared" si="81"/>
        <v>0.42336689193436006</v>
      </c>
      <c r="BC28" s="40">
        <f t="shared" si="113"/>
        <v>0</v>
      </c>
      <c r="BD28" s="62">
        <f t="shared" si="114"/>
        <v>0</v>
      </c>
      <c r="BE28" s="40">
        <f t="shared" si="82"/>
        <v>0</v>
      </c>
      <c r="BF28" s="40">
        <f t="shared" si="115"/>
        <v>0</v>
      </c>
      <c r="BG28" s="34"/>
      <c r="BH28" s="40">
        <f t="shared" si="116"/>
        <v>0</v>
      </c>
      <c r="BI28" s="40">
        <f t="shared" si="117"/>
        <v>0</v>
      </c>
      <c r="BJ28" s="60">
        <f t="shared" si="118"/>
        <v>0</v>
      </c>
      <c r="BK28" s="60">
        <f t="shared" si="83"/>
        <v>0</v>
      </c>
      <c r="BL28" s="60">
        <f t="shared" si="85"/>
        <v>0</v>
      </c>
      <c r="BM28" s="107"/>
    </row>
    <row r="29" spans="1:65" s="22" customFormat="1" x14ac:dyDescent="0.4">
      <c r="A29" s="33"/>
      <c r="B29" s="34"/>
      <c r="C29" s="34"/>
      <c r="D29" s="159"/>
      <c r="E29" s="40"/>
      <c r="F29" s="40">
        <f t="shared" si="86"/>
        <v>0</v>
      </c>
      <c r="G29" s="39">
        <f t="shared" si="87"/>
        <v>0</v>
      </c>
      <c r="H29" s="40">
        <f t="shared" si="88"/>
        <v>0</v>
      </c>
      <c r="I29" s="58">
        <v>0.36520000000000002</v>
      </c>
      <c r="J29" s="40">
        <f t="shared" si="89"/>
        <v>0</v>
      </c>
      <c r="K29" s="40">
        <f t="shared" si="90"/>
        <v>0</v>
      </c>
      <c r="L29" s="40">
        <f t="shared" si="67"/>
        <v>0</v>
      </c>
      <c r="M29" s="40">
        <f t="shared" si="84"/>
        <v>0</v>
      </c>
      <c r="N29" s="34"/>
      <c r="O29" s="60">
        <f t="shared" si="91"/>
        <v>0</v>
      </c>
      <c r="P29" s="59">
        <f t="shared" si="68"/>
        <v>0</v>
      </c>
      <c r="Q29" s="40">
        <f t="shared" si="92"/>
        <v>0</v>
      </c>
      <c r="R29" s="58">
        <f t="shared" si="69"/>
        <v>0.37615600000000005</v>
      </c>
      <c r="S29" s="40">
        <f t="shared" si="93"/>
        <v>0</v>
      </c>
      <c r="T29" s="40">
        <f t="shared" si="94"/>
        <v>0</v>
      </c>
      <c r="U29" s="40">
        <f t="shared" si="70"/>
        <v>0</v>
      </c>
      <c r="V29" s="40">
        <f t="shared" si="95"/>
        <v>0</v>
      </c>
      <c r="W29" s="40"/>
      <c r="X29" s="60">
        <f t="shared" si="96"/>
        <v>0</v>
      </c>
      <c r="Y29" s="59">
        <f t="shared" si="71"/>
        <v>0</v>
      </c>
      <c r="Z29" s="40">
        <f t="shared" si="97"/>
        <v>0</v>
      </c>
      <c r="AA29" s="58">
        <f t="shared" si="72"/>
        <v>0.38744068000000004</v>
      </c>
      <c r="AB29" s="40">
        <f t="shared" si="98"/>
        <v>0</v>
      </c>
      <c r="AC29" s="40">
        <f t="shared" si="99"/>
        <v>0</v>
      </c>
      <c r="AD29" s="40">
        <f t="shared" si="73"/>
        <v>0</v>
      </c>
      <c r="AE29" s="40">
        <f t="shared" si="100"/>
        <v>0</v>
      </c>
      <c r="AF29" s="40"/>
      <c r="AG29" s="60">
        <f t="shared" si="101"/>
        <v>0</v>
      </c>
      <c r="AH29" s="39">
        <f t="shared" si="74"/>
        <v>0</v>
      </c>
      <c r="AI29" s="60">
        <f t="shared" si="102"/>
        <v>0</v>
      </c>
      <c r="AJ29" s="61">
        <f t="shared" si="75"/>
        <v>0.39906390040000006</v>
      </c>
      <c r="AK29" s="40">
        <f t="shared" si="103"/>
        <v>0</v>
      </c>
      <c r="AL29" s="62">
        <f t="shared" si="104"/>
        <v>0</v>
      </c>
      <c r="AM29" s="40">
        <f t="shared" si="76"/>
        <v>0</v>
      </c>
      <c r="AN29" s="40">
        <f t="shared" si="105"/>
        <v>0</v>
      </c>
      <c r="AO29" s="40"/>
      <c r="AP29" s="60">
        <f t="shared" si="106"/>
        <v>0</v>
      </c>
      <c r="AQ29" s="39">
        <f t="shared" si="77"/>
        <v>0</v>
      </c>
      <c r="AR29" s="60">
        <f t="shared" si="107"/>
        <v>0</v>
      </c>
      <c r="AS29" s="61">
        <f t="shared" si="78"/>
        <v>0.41103581741200007</v>
      </c>
      <c r="AT29" s="40">
        <f t="shared" si="108"/>
        <v>0</v>
      </c>
      <c r="AU29" s="62">
        <f t="shared" si="109"/>
        <v>0</v>
      </c>
      <c r="AV29" s="40">
        <f t="shared" si="79"/>
        <v>0</v>
      </c>
      <c r="AW29" s="40">
        <f t="shared" si="110"/>
        <v>0</v>
      </c>
      <c r="AX29" s="40"/>
      <c r="AY29" s="60">
        <f t="shared" si="111"/>
        <v>0</v>
      </c>
      <c r="AZ29" s="39">
        <f t="shared" si="80"/>
        <v>0</v>
      </c>
      <c r="BA29" s="60">
        <f t="shared" si="112"/>
        <v>0</v>
      </c>
      <c r="BB29" s="61">
        <f t="shared" si="81"/>
        <v>0.42336689193436006</v>
      </c>
      <c r="BC29" s="40">
        <f t="shared" si="113"/>
        <v>0</v>
      </c>
      <c r="BD29" s="62">
        <f t="shared" si="114"/>
        <v>0</v>
      </c>
      <c r="BE29" s="40">
        <f t="shared" si="82"/>
        <v>0</v>
      </c>
      <c r="BF29" s="40">
        <f t="shared" si="115"/>
        <v>0</v>
      </c>
      <c r="BG29" s="34"/>
      <c r="BH29" s="40">
        <f t="shared" si="116"/>
        <v>0</v>
      </c>
      <c r="BI29" s="40">
        <f t="shared" si="117"/>
        <v>0</v>
      </c>
      <c r="BJ29" s="60">
        <f t="shared" si="118"/>
        <v>0</v>
      </c>
      <c r="BK29" s="60">
        <f t="shared" si="83"/>
        <v>0</v>
      </c>
      <c r="BL29" s="60">
        <f t="shared" si="85"/>
        <v>0</v>
      </c>
      <c r="BM29" s="107"/>
    </row>
    <row r="30" spans="1:65" s="22" customFormat="1" ht="14.6" thickBot="1" x14ac:dyDescent="0.45">
      <c r="A30" s="44"/>
      <c r="B30" s="37"/>
      <c r="C30" s="37"/>
      <c r="D30" s="160"/>
      <c r="E30" s="42"/>
      <c r="F30" s="42">
        <f t="shared" si="86"/>
        <v>0</v>
      </c>
      <c r="G30" s="88">
        <f t="shared" si="87"/>
        <v>0</v>
      </c>
      <c r="H30" s="42">
        <f t="shared" si="88"/>
        <v>0</v>
      </c>
      <c r="I30" s="89">
        <v>0.36520000000000002</v>
      </c>
      <c r="J30" s="42">
        <f t="shared" si="89"/>
        <v>0</v>
      </c>
      <c r="K30" s="42">
        <f t="shared" si="90"/>
        <v>0</v>
      </c>
      <c r="L30" s="42">
        <f t="shared" si="67"/>
        <v>0</v>
      </c>
      <c r="M30" s="42">
        <f t="shared" si="84"/>
        <v>0</v>
      </c>
      <c r="N30" s="37"/>
      <c r="O30" s="90">
        <f t="shared" si="91"/>
        <v>0</v>
      </c>
      <c r="P30" s="91">
        <f t="shared" si="68"/>
        <v>0</v>
      </c>
      <c r="Q30" s="42">
        <f t="shared" si="92"/>
        <v>0</v>
      </c>
      <c r="R30" s="89">
        <f t="shared" si="69"/>
        <v>0.37615600000000005</v>
      </c>
      <c r="S30" s="42">
        <f t="shared" si="93"/>
        <v>0</v>
      </c>
      <c r="T30" s="42">
        <f t="shared" si="94"/>
        <v>0</v>
      </c>
      <c r="U30" s="42">
        <f t="shared" si="70"/>
        <v>0</v>
      </c>
      <c r="V30" s="42">
        <f t="shared" si="95"/>
        <v>0</v>
      </c>
      <c r="W30" s="42"/>
      <c r="X30" s="90">
        <f t="shared" si="96"/>
        <v>0</v>
      </c>
      <c r="Y30" s="91">
        <f t="shared" si="71"/>
        <v>0</v>
      </c>
      <c r="Z30" s="42">
        <f t="shared" si="97"/>
        <v>0</v>
      </c>
      <c r="AA30" s="89">
        <f t="shared" si="72"/>
        <v>0.38744068000000004</v>
      </c>
      <c r="AB30" s="42">
        <f t="shared" si="98"/>
        <v>0</v>
      </c>
      <c r="AC30" s="42">
        <f t="shared" si="99"/>
        <v>0</v>
      </c>
      <c r="AD30" s="42">
        <f t="shared" si="73"/>
        <v>0</v>
      </c>
      <c r="AE30" s="42">
        <f t="shared" si="100"/>
        <v>0</v>
      </c>
      <c r="AF30" s="42"/>
      <c r="AG30" s="90">
        <f t="shared" si="101"/>
        <v>0</v>
      </c>
      <c r="AH30" s="88">
        <f t="shared" si="74"/>
        <v>0</v>
      </c>
      <c r="AI30" s="90">
        <f t="shared" si="102"/>
        <v>0</v>
      </c>
      <c r="AJ30" s="92">
        <f t="shared" si="75"/>
        <v>0.39906390040000006</v>
      </c>
      <c r="AK30" s="42">
        <f t="shared" si="103"/>
        <v>0</v>
      </c>
      <c r="AL30" s="93">
        <f t="shared" si="104"/>
        <v>0</v>
      </c>
      <c r="AM30" s="42">
        <f t="shared" si="76"/>
        <v>0</v>
      </c>
      <c r="AN30" s="42">
        <f t="shared" si="105"/>
        <v>0</v>
      </c>
      <c r="AO30" s="42"/>
      <c r="AP30" s="90">
        <f t="shared" si="106"/>
        <v>0</v>
      </c>
      <c r="AQ30" s="88">
        <f t="shared" si="77"/>
        <v>0</v>
      </c>
      <c r="AR30" s="90">
        <f t="shared" si="107"/>
        <v>0</v>
      </c>
      <c r="AS30" s="92">
        <f t="shared" si="78"/>
        <v>0.41103581741200007</v>
      </c>
      <c r="AT30" s="42">
        <f t="shared" si="108"/>
        <v>0</v>
      </c>
      <c r="AU30" s="93">
        <f t="shared" si="109"/>
        <v>0</v>
      </c>
      <c r="AV30" s="42">
        <f t="shared" si="79"/>
        <v>0</v>
      </c>
      <c r="AW30" s="42">
        <f t="shared" si="110"/>
        <v>0</v>
      </c>
      <c r="AX30" s="42"/>
      <c r="AY30" s="90">
        <f t="shared" si="111"/>
        <v>0</v>
      </c>
      <c r="AZ30" s="88">
        <f t="shared" si="80"/>
        <v>0</v>
      </c>
      <c r="BA30" s="90">
        <f t="shared" si="112"/>
        <v>0</v>
      </c>
      <c r="BB30" s="92">
        <f t="shared" si="81"/>
        <v>0.42336689193436006</v>
      </c>
      <c r="BC30" s="42">
        <f t="shared" si="113"/>
        <v>0</v>
      </c>
      <c r="BD30" s="93">
        <f t="shared" si="114"/>
        <v>0</v>
      </c>
      <c r="BE30" s="42">
        <f t="shared" si="82"/>
        <v>0</v>
      </c>
      <c r="BF30" s="42">
        <f t="shared" si="115"/>
        <v>0</v>
      </c>
      <c r="BG30" s="37"/>
      <c r="BH30" s="42">
        <f t="shared" si="116"/>
        <v>0</v>
      </c>
      <c r="BI30" s="42">
        <f t="shared" si="117"/>
        <v>0</v>
      </c>
      <c r="BJ30" s="90">
        <f t="shared" si="118"/>
        <v>0</v>
      </c>
      <c r="BK30" s="90">
        <f t="shared" si="83"/>
        <v>0</v>
      </c>
      <c r="BL30" s="90">
        <f t="shared" si="85"/>
        <v>0</v>
      </c>
      <c r="BM30" s="107"/>
    </row>
    <row r="31" spans="1:65" s="21" customFormat="1" ht="14.6" thickBot="1" x14ac:dyDescent="0.45">
      <c r="A31" s="94" t="s">
        <v>161</v>
      </c>
      <c r="B31" s="95"/>
      <c r="C31" s="95"/>
      <c r="D31" s="96"/>
      <c r="E31" s="97"/>
      <c r="F31" s="97"/>
      <c r="G31" s="98"/>
      <c r="H31" s="97">
        <f>SUM(H20:H30)</f>
        <v>14355</v>
      </c>
      <c r="I31" s="99"/>
      <c r="J31" s="97">
        <f t="shared" ref="J31" si="119">SUM(J20:J30)</f>
        <v>5243</v>
      </c>
      <c r="K31" s="97">
        <f t="shared" ref="K31" si="120">SUM(K20:K30)</f>
        <v>19598</v>
      </c>
      <c r="L31" s="97">
        <f t="shared" ref="L31" si="121">SUM(L20:L30)</f>
        <v>11739</v>
      </c>
      <c r="M31" s="97">
        <f t="shared" ref="M31" si="122">SUM(M20:M30)</f>
        <v>31337</v>
      </c>
      <c r="N31" s="95"/>
      <c r="O31" s="100"/>
      <c r="P31" s="101"/>
      <c r="Q31" s="97">
        <f t="shared" ref="Q31" si="123">SUM(Q20:Q30)</f>
        <v>14786</v>
      </c>
      <c r="R31" s="99"/>
      <c r="S31" s="97">
        <f t="shared" ref="S31" si="124">SUM(S20:S30)</f>
        <v>5562</v>
      </c>
      <c r="T31" s="97">
        <f t="shared" ref="T31" si="125">SUM(T20:T30)</f>
        <v>20348</v>
      </c>
      <c r="U31" s="97">
        <f t="shared" ref="U31" si="126">SUM(U20:U30)</f>
        <v>12188</v>
      </c>
      <c r="V31" s="97">
        <f t="shared" ref="V31" si="127">SUM(V20:V30)</f>
        <v>32536</v>
      </c>
      <c r="W31" s="97"/>
      <c r="X31" s="100"/>
      <c r="Y31" s="101"/>
      <c r="Z31" s="97">
        <f t="shared" ref="Z31" si="128">SUM(Z20:Z30)</f>
        <v>15229</v>
      </c>
      <c r="AA31" s="99"/>
      <c r="AB31" s="97">
        <f t="shared" ref="AB31" si="129">SUM(AB20:AB30)</f>
        <v>5900</v>
      </c>
      <c r="AC31" s="97">
        <f t="shared" ref="AC31" si="130">SUM(AC20:AC30)</f>
        <v>21129</v>
      </c>
      <c r="AD31" s="97">
        <f t="shared" ref="AD31" si="131">SUM(AD20:AD30)</f>
        <v>12656</v>
      </c>
      <c r="AE31" s="97">
        <f t="shared" ref="AE31" si="132">SUM(AE20:AE30)</f>
        <v>33785</v>
      </c>
      <c r="AF31" s="97"/>
      <c r="AG31" s="100"/>
      <c r="AH31" s="98"/>
      <c r="AI31" s="100">
        <f>SUM(AI20:AI30)</f>
        <v>15686</v>
      </c>
      <c r="AJ31" s="102"/>
      <c r="AK31" s="97">
        <f>SUM(AK20:AK30)</f>
        <v>6259</v>
      </c>
      <c r="AL31" s="103">
        <f>SUM(AL20:AL30)</f>
        <v>21945</v>
      </c>
      <c r="AM31" s="97">
        <f>SUM(AM20:AM30)</f>
        <v>13145</v>
      </c>
      <c r="AN31" s="97">
        <f>SUM(AN20:AN30)</f>
        <v>35090</v>
      </c>
      <c r="AO31" s="97"/>
      <c r="AP31" s="100"/>
      <c r="AQ31" s="98"/>
      <c r="AR31" s="100">
        <f>SUM(AR20:AR30)</f>
        <v>16157</v>
      </c>
      <c r="AS31" s="102"/>
      <c r="AT31" s="97">
        <f t="shared" ref="AT31" si="133">SUM(AT20:AT30)</f>
        <v>6641</v>
      </c>
      <c r="AU31" s="103">
        <f t="shared" ref="AU31" si="134">SUM(AU20:AU30)</f>
        <v>22798</v>
      </c>
      <c r="AV31" s="97">
        <f t="shared" ref="AV31" si="135">SUM(AV20:AV30)</f>
        <v>13656</v>
      </c>
      <c r="AW31" s="97">
        <f t="shared" ref="AW31" si="136">SUM(AW20:AW30)</f>
        <v>36454</v>
      </c>
      <c r="AX31" s="97"/>
      <c r="AY31" s="100"/>
      <c r="AZ31" s="98"/>
      <c r="BA31" s="100">
        <f>SUM(BA20:BA30)</f>
        <v>16641</v>
      </c>
      <c r="BB31" s="102"/>
      <c r="BC31" s="97">
        <f t="shared" ref="BC31" si="137">SUM(BC20:BC30)</f>
        <v>7045</v>
      </c>
      <c r="BD31" s="103">
        <f t="shared" ref="BD31" si="138">SUM(BD20:BD30)</f>
        <v>23686</v>
      </c>
      <c r="BE31" s="97">
        <f t="shared" ref="BE31" si="139">SUM(BE20:BE30)</f>
        <v>14188</v>
      </c>
      <c r="BF31" s="97">
        <f t="shared" ref="BF31" si="140">SUM(BF20:BF30)</f>
        <v>37874</v>
      </c>
      <c r="BG31" s="95"/>
      <c r="BH31" s="97">
        <f>SUM(BH20:BH30)</f>
        <v>92854</v>
      </c>
      <c r="BI31" s="97">
        <f t="shared" ref="BI31" si="141">SUM(BI20:BI30)</f>
        <v>36650</v>
      </c>
      <c r="BJ31" s="97">
        <f t="shared" ref="BJ31" si="142">SUM(BJ20:BJ30)</f>
        <v>129504</v>
      </c>
      <c r="BK31" s="97">
        <f t="shared" ref="BK31" si="143">SUM(BK20:BK30)</f>
        <v>77572</v>
      </c>
      <c r="BL31" s="97">
        <f t="shared" ref="BL31" si="144">SUM(BL20:BL30)</f>
        <v>207076</v>
      </c>
      <c r="BM31" s="106" t="s">
        <v>160</v>
      </c>
    </row>
    <row r="32" spans="1:65" s="22" customFormat="1" x14ac:dyDescent="0.4">
      <c r="A32" s="33" t="s">
        <v>162</v>
      </c>
      <c r="B32" s="34" t="s">
        <v>22</v>
      </c>
      <c r="C32" s="34" t="s">
        <v>27</v>
      </c>
      <c r="D32" s="159">
        <v>0.05</v>
      </c>
      <c r="E32" s="40">
        <v>212100</v>
      </c>
      <c r="F32" s="40">
        <f>2080*D32</f>
        <v>104</v>
      </c>
      <c r="G32" s="39">
        <f>E32/2080</f>
        <v>101.97115384615384</v>
      </c>
      <c r="H32" s="40">
        <f>ROUND(F32*G32,0)</f>
        <v>10605</v>
      </c>
      <c r="I32" s="58">
        <v>0.36520000000000002</v>
      </c>
      <c r="J32" s="40">
        <f>ROUND(H32*I32,0)</f>
        <v>3873</v>
      </c>
      <c r="K32" s="40">
        <f>H32+J32</f>
        <v>14478</v>
      </c>
      <c r="L32" s="40">
        <f t="shared" ref="L32:L42" si="145">ROUND(K32*$C$81,0)</f>
        <v>8672</v>
      </c>
      <c r="M32" s="40">
        <f>K32+L32</f>
        <v>23150</v>
      </c>
      <c r="N32" s="40"/>
      <c r="O32" s="60">
        <f>F32</f>
        <v>104</v>
      </c>
      <c r="P32" s="59">
        <f t="shared" ref="P32:P42" si="146">G32*(1+$C$75)</f>
        <v>105.03028846153846</v>
      </c>
      <c r="Q32" s="40">
        <f>ROUND(O32*P32,0)</f>
        <v>10923</v>
      </c>
      <c r="R32" s="58">
        <f t="shared" ref="R32:R42" si="147">I32*(1+$C$75)</f>
        <v>0.37615600000000005</v>
      </c>
      <c r="S32" s="40">
        <f>ROUND(Q32*R32,0)</f>
        <v>4109</v>
      </c>
      <c r="T32" s="40">
        <f>Q32+S32</f>
        <v>15032</v>
      </c>
      <c r="U32" s="40">
        <f t="shared" ref="U32:U42" si="148">ROUND(T32*$C$81,0)</f>
        <v>9004</v>
      </c>
      <c r="V32" s="40">
        <f>T32+U32</f>
        <v>24036</v>
      </c>
      <c r="W32" s="40"/>
      <c r="X32" s="60">
        <f>O32</f>
        <v>104</v>
      </c>
      <c r="Y32" s="59">
        <f t="shared" ref="Y32:Y42" si="149">P32*(1+$C$75)</f>
        <v>108.18119711538462</v>
      </c>
      <c r="Z32" s="40">
        <f>ROUND(X32*Y32,0)</f>
        <v>11251</v>
      </c>
      <c r="AA32" s="58">
        <f t="shared" ref="AA32:AA42" si="150">R32*(1+$C$75)</f>
        <v>0.38744068000000004</v>
      </c>
      <c r="AB32" s="40">
        <f>ROUND(Z32*AA32,0)</f>
        <v>4359</v>
      </c>
      <c r="AC32" s="40">
        <f>Z32+AB32</f>
        <v>15610</v>
      </c>
      <c r="AD32" s="40">
        <f t="shared" ref="AD32:AD42" si="151">ROUND(AC32*$C$81,0)</f>
        <v>9350</v>
      </c>
      <c r="AE32" s="40">
        <f>AC32+AD32</f>
        <v>24960</v>
      </c>
      <c r="AF32" s="40"/>
      <c r="AG32" s="60">
        <f>X32</f>
        <v>104</v>
      </c>
      <c r="AH32" s="39">
        <f t="shared" ref="AH32:AH42" si="152">Y32*(1+$C$75)</f>
        <v>111.42663302884615</v>
      </c>
      <c r="AI32" s="60">
        <f>ROUND(AG32*AH32,0)</f>
        <v>11588</v>
      </c>
      <c r="AJ32" s="61">
        <f t="shared" ref="AJ32:AJ42" si="153">AA32*(1+$C$75)</f>
        <v>0.39906390040000006</v>
      </c>
      <c r="AK32" s="40">
        <f>ROUND(AI32*AJ32,0)</f>
        <v>4624</v>
      </c>
      <c r="AL32" s="62">
        <f>AI32+AK32</f>
        <v>16212</v>
      </c>
      <c r="AM32" s="40">
        <f t="shared" ref="AM32:AM42" si="154">ROUND(AL32*$C$81,0)</f>
        <v>9711</v>
      </c>
      <c r="AN32" s="40">
        <f>AL32+AM32</f>
        <v>25923</v>
      </c>
      <c r="AO32" s="40"/>
      <c r="AP32" s="60">
        <f>AG32</f>
        <v>104</v>
      </c>
      <c r="AQ32" s="39">
        <f t="shared" ref="AQ32:AQ42" si="155">AH32*(1+$C$75)</f>
        <v>114.76943201971154</v>
      </c>
      <c r="AR32" s="60">
        <f>ROUND(AP32*AQ32,0)</f>
        <v>11936</v>
      </c>
      <c r="AS32" s="61">
        <f t="shared" ref="AS32:AS42" si="156">AJ32*(1+$C$75)</f>
        <v>0.41103581741200007</v>
      </c>
      <c r="AT32" s="40">
        <f>ROUND(AR32*AS32,0)</f>
        <v>4906</v>
      </c>
      <c r="AU32" s="62">
        <f>AR32+AT32</f>
        <v>16842</v>
      </c>
      <c r="AV32" s="40">
        <f t="shared" ref="AV32:AV42" si="157">ROUND(AU32*$C$81,0)</f>
        <v>10088</v>
      </c>
      <c r="AW32" s="40">
        <f>AU32+AV32</f>
        <v>26930</v>
      </c>
      <c r="AX32" s="40"/>
      <c r="AY32" s="60">
        <f>AP32</f>
        <v>104</v>
      </c>
      <c r="AZ32" s="39">
        <f t="shared" ref="AZ32:AZ42" si="158">AQ32*(1+$C$75)</f>
        <v>118.2125149803029</v>
      </c>
      <c r="BA32" s="60">
        <f>ROUND(AY32*AZ32,0)</f>
        <v>12294</v>
      </c>
      <c r="BB32" s="61">
        <f t="shared" ref="BB32:BB42" si="159">AS32*(1+$C$75)</f>
        <v>0.42336689193436006</v>
      </c>
      <c r="BC32" s="40">
        <f>ROUND(BA32*BB32,0)</f>
        <v>5205</v>
      </c>
      <c r="BD32" s="62">
        <f>BA32+BC32</f>
        <v>17499</v>
      </c>
      <c r="BE32" s="40">
        <f t="shared" ref="BE32:BE42" si="160">ROUND(BD32*$C$81,0)</f>
        <v>10482</v>
      </c>
      <c r="BF32" s="40">
        <f>BD32+BE32</f>
        <v>27981</v>
      </c>
      <c r="BG32" s="40"/>
      <c r="BH32" s="40">
        <f>H32+Q32+Z32+AI32+AR32+BA32</f>
        <v>68597</v>
      </c>
      <c r="BI32" s="40">
        <f>J32+S32+AB32+AK32+AT32+BC32</f>
        <v>27076</v>
      </c>
      <c r="BJ32" s="60">
        <f>K32+T32+AC32+AL32+AU32+BD32</f>
        <v>95673</v>
      </c>
      <c r="BK32" s="60">
        <f t="shared" ref="BK32:BK42" si="161">L32+U32+AD32+AM32+AV32+BE32</f>
        <v>57307</v>
      </c>
      <c r="BL32" s="60">
        <f>M32+V32+AE32+AN32+AW32+BF32</f>
        <v>152980</v>
      </c>
      <c r="BM32" s="106"/>
    </row>
    <row r="33" spans="1:65" s="22" customFormat="1" x14ac:dyDescent="0.4">
      <c r="A33" s="33"/>
      <c r="B33" s="34" t="s">
        <v>28</v>
      </c>
      <c r="C33" s="34" t="s">
        <v>29</v>
      </c>
      <c r="D33" s="159">
        <v>2.5000000000000001E-2</v>
      </c>
      <c r="E33" s="40">
        <v>150000</v>
      </c>
      <c r="F33" s="40">
        <f>2080*D33</f>
        <v>52</v>
      </c>
      <c r="G33" s="39">
        <f>E33/2080</f>
        <v>72.115384615384613</v>
      </c>
      <c r="H33" s="40">
        <f>ROUND(F33*G33,0)</f>
        <v>3750</v>
      </c>
      <c r="I33" s="58">
        <v>0.36520000000000002</v>
      </c>
      <c r="J33" s="40">
        <f>ROUND(H33*I33,0)</f>
        <v>1370</v>
      </c>
      <c r="K33" s="40">
        <f>H33+J33</f>
        <v>5120</v>
      </c>
      <c r="L33" s="40">
        <f t="shared" si="145"/>
        <v>3067</v>
      </c>
      <c r="M33" s="40">
        <f t="shared" ref="M33:M42" si="162">K33+L33</f>
        <v>8187</v>
      </c>
      <c r="N33" s="34"/>
      <c r="O33" s="60">
        <f>F33</f>
        <v>52</v>
      </c>
      <c r="P33" s="59">
        <f t="shared" si="146"/>
        <v>74.27884615384616</v>
      </c>
      <c r="Q33" s="40">
        <f>ROUND(O33*P33,0)</f>
        <v>3863</v>
      </c>
      <c r="R33" s="58">
        <f t="shared" si="147"/>
        <v>0.37615600000000005</v>
      </c>
      <c r="S33" s="40">
        <f>ROUND(Q33*R33,0)</f>
        <v>1453</v>
      </c>
      <c r="T33" s="40">
        <f>Q33+S33</f>
        <v>5316</v>
      </c>
      <c r="U33" s="40">
        <f t="shared" si="148"/>
        <v>3184</v>
      </c>
      <c r="V33" s="40">
        <f>T33+U33</f>
        <v>8500</v>
      </c>
      <c r="W33" s="40"/>
      <c r="X33" s="60">
        <f>O33</f>
        <v>52</v>
      </c>
      <c r="Y33" s="59">
        <f t="shared" si="149"/>
        <v>76.507211538461547</v>
      </c>
      <c r="Z33" s="40">
        <f>ROUND(X33*Y33,0)</f>
        <v>3978</v>
      </c>
      <c r="AA33" s="58">
        <f t="shared" si="150"/>
        <v>0.38744068000000004</v>
      </c>
      <c r="AB33" s="40">
        <f>ROUND(Z33*AA33,0)</f>
        <v>1541</v>
      </c>
      <c r="AC33" s="40">
        <f>Z33+AB33</f>
        <v>5519</v>
      </c>
      <c r="AD33" s="40">
        <f t="shared" si="151"/>
        <v>3306</v>
      </c>
      <c r="AE33" s="40">
        <f>AC33+AD33</f>
        <v>8825</v>
      </c>
      <c r="AF33" s="40"/>
      <c r="AG33" s="60">
        <f>X33</f>
        <v>52</v>
      </c>
      <c r="AH33" s="39">
        <f t="shared" si="152"/>
        <v>78.802427884615398</v>
      </c>
      <c r="AI33" s="60">
        <f>ROUND(AG33*AH33,0)</f>
        <v>4098</v>
      </c>
      <c r="AJ33" s="61">
        <f t="shared" si="153"/>
        <v>0.39906390040000006</v>
      </c>
      <c r="AK33" s="40">
        <f>ROUND(AI33*AJ33,0)</f>
        <v>1635</v>
      </c>
      <c r="AL33" s="62">
        <f>AI33+AK33</f>
        <v>5733</v>
      </c>
      <c r="AM33" s="40">
        <f t="shared" si="154"/>
        <v>3434</v>
      </c>
      <c r="AN33" s="40">
        <f>AL33+AM33</f>
        <v>9167</v>
      </c>
      <c r="AO33" s="40"/>
      <c r="AP33" s="60">
        <f>AG33</f>
        <v>52</v>
      </c>
      <c r="AQ33" s="39">
        <f t="shared" si="155"/>
        <v>81.166500721153866</v>
      </c>
      <c r="AR33" s="60">
        <f>ROUND(AP33*AQ33,0)</f>
        <v>4221</v>
      </c>
      <c r="AS33" s="61">
        <f t="shared" si="156"/>
        <v>0.41103581741200007</v>
      </c>
      <c r="AT33" s="40">
        <f>ROUND(AR33*AS33,0)</f>
        <v>1735</v>
      </c>
      <c r="AU33" s="62">
        <f>AR33+AT33</f>
        <v>5956</v>
      </c>
      <c r="AV33" s="40">
        <f t="shared" si="157"/>
        <v>3568</v>
      </c>
      <c r="AW33" s="40">
        <f>AU33+AV33</f>
        <v>9524</v>
      </c>
      <c r="AX33" s="40"/>
      <c r="AY33" s="60">
        <f>AP33</f>
        <v>52</v>
      </c>
      <c r="AZ33" s="39">
        <f t="shared" si="158"/>
        <v>83.601495742788487</v>
      </c>
      <c r="BA33" s="60">
        <f>ROUND(AY33*AZ33,0)</f>
        <v>4347</v>
      </c>
      <c r="BB33" s="61">
        <f t="shared" si="159"/>
        <v>0.42336689193436006</v>
      </c>
      <c r="BC33" s="40">
        <f>ROUND(BA33*BB33,0)</f>
        <v>1840</v>
      </c>
      <c r="BD33" s="62">
        <f>BA33+BC33</f>
        <v>6187</v>
      </c>
      <c r="BE33" s="40">
        <f t="shared" si="160"/>
        <v>3706</v>
      </c>
      <c r="BF33" s="40">
        <f>BD33+BE33</f>
        <v>9893</v>
      </c>
      <c r="BG33" s="34"/>
      <c r="BH33" s="40">
        <f>H33+Q33+Z33+AI33+AR33+BA33</f>
        <v>24257</v>
      </c>
      <c r="BI33" s="40">
        <f>J33+S33+AB33+AK33+AT33+BC33</f>
        <v>9574</v>
      </c>
      <c r="BJ33" s="60">
        <f>K33+T33+AC33+AL33+AU33+BD33</f>
        <v>33831</v>
      </c>
      <c r="BK33" s="60">
        <f t="shared" si="161"/>
        <v>20265</v>
      </c>
      <c r="BL33" s="60">
        <f t="shared" ref="BL33:BL42" si="163">M33+V33+AE33+AN33+AW33+BF33</f>
        <v>54096</v>
      </c>
      <c r="BM33" s="107"/>
    </row>
    <row r="34" spans="1:65" s="22" customFormat="1" x14ac:dyDescent="0.4">
      <c r="A34" s="33"/>
      <c r="B34" s="34"/>
      <c r="C34" s="34"/>
      <c r="D34" s="159"/>
      <c r="E34" s="40"/>
      <c r="F34" s="40">
        <f t="shared" ref="F34:F42" si="164">2080*D34</f>
        <v>0</v>
      </c>
      <c r="G34" s="39">
        <f t="shared" ref="G34:G42" si="165">E34/2080</f>
        <v>0</v>
      </c>
      <c r="H34" s="40">
        <f t="shared" ref="H34:H42" si="166">ROUND(F34*G34,0)</f>
        <v>0</v>
      </c>
      <c r="I34" s="58">
        <v>0.36520000000000002</v>
      </c>
      <c r="J34" s="40">
        <f t="shared" ref="J34:J42" si="167">ROUND(H34*I34,0)</f>
        <v>0</v>
      </c>
      <c r="K34" s="40">
        <f t="shared" ref="K34:K42" si="168">H34+J34</f>
        <v>0</v>
      </c>
      <c r="L34" s="40">
        <f t="shared" si="145"/>
        <v>0</v>
      </c>
      <c r="M34" s="40">
        <f t="shared" si="162"/>
        <v>0</v>
      </c>
      <c r="N34" s="34"/>
      <c r="O34" s="60">
        <f t="shared" ref="O34:O42" si="169">F34</f>
        <v>0</v>
      </c>
      <c r="P34" s="59">
        <f t="shared" si="146"/>
        <v>0</v>
      </c>
      <c r="Q34" s="40">
        <f t="shared" ref="Q34:Q42" si="170">ROUND(O34*P34,0)</f>
        <v>0</v>
      </c>
      <c r="R34" s="58">
        <f t="shared" si="147"/>
        <v>0.37615600000000005</v>
      </c>
      <c r="S34" s="40">
        <f t="shared" ref="S34:S42" si="171">ROUND(Q34*R34,0)</f>
        <v>0</v>
      </c>
      <c r="T34" s="40">
        <f t="shared" ref="T34:T42" si="172">Q34+S34</f>
        <v>0</v>
      </c>
      <c r="U34" s="40">
        <f t="shared" si="148"/>
        <v>0</v>
      </c>
      <c r="V34" s="40">
        <f t="shared" ref="V34:V42" si="173">T34+U34</f>
        <v>0</v>
      </c>
      <c r="W34" s="40"/>
      <c r="X34" s="60">
        <f t="shared" ref="X34:X42" si="174">O34</f>
        <v>0</v>
      </c>
      <c r="Y34" s="59">
        <f t="shared" si="149"/>
        <v>0</v>
      </c>
      <c r="Z34" s="40">
        <f t="shared" ref="Z34:Z42" si="175">ROUND(X34*Y34,0)</f>
        <v>0</v>
      </c>
      <c r="AA34" s="58">
        <f t="shared" si="150"/>
        <v>0.38744068000000004</v>
      </c>
      <c r="AB34" s="40">
        <f t="shared" ref="AB34:AB42" si="176">ROUND(Z34*AA34,0)</f>
        <v>0</v>
      </c>
      <c r="AC34" s="40">
        <f t="shared" ref="AC34:AC42" si="177">Z34+AB34</f>
        <v>0</v>
      </c>
      <c r="AD34" s="40">
        <f t="shared" si="151"/>
        <v>0</v>
      </c>
      <c r="AE34" s="40">
        <f t="shared" ref="AE34:AE42" si="178">AC34+AD34</f>
        <v>0</v>
      </c>
      <c r="AF34" s="40"/>
      <c r="AG34" s="60">
        <f t="shared" ref="AG34:AG42" si="179">X34</f>
        <v>0</v>
      </c>
      <c r="AH34" s="39">
        <f t="shared" si="152"/>
        <v>0</v>
      </c>
      <c r="AI34" s="60">
        <f t="shared" ref="AI34:AI42" si="180">ROUND(AG34*AH34,0)</f>
        <v>0</v>
      </c>
      <c r="AJ34" s="61">
        <f t="shared" si="153"/>
        <v>0.39906390040000006</v>
      </c>
      <c r="AK34" s="40">
        <f t="shared" ref="AK34:AK42" si="181">ROUND(AI34*AJ34,0)</f>
        <v>0</v>
      </c>
      <c r="AL34" s="62">
        <f t="shared" ref="AL34:AL42" si="182">AI34+AK34</f>
        <v>0</v>
      </c>
      <c r="AM34" s="40">
        <f t="shared" si="154"/>
        <v>0</v>
      </c>
      <c r="AN34" s="40">
        <f t="shared" ref="AN34:AN42" si="183">AL34+AM34</f>
        <v>0</v>
      </c>
      <c r="AO34" s="40"/>
      <c r="AP34" s="60">
        <f t="shared" ref="AP34:AP42" si="184">AG34</f>
        <v>0</v>
      </c>
      <c r="AQ34" s="39">
        <f t="shared" si="155"/>
        <v>0</v>
      </c>
      <c r="AR34" s="60">
        <f t="shared" ref="AR34:AR42" si="185">ROUND(AP34*AQ34,0)</f>
        <v>0</v>
      </c>
      <c r="AS34" s="61">
        <f t="shared" si="156"/>
        <v>0.41103581741200007</v>
      </c>
      <c r="AT34" s="40">
        <f t="shared" ref="AT34:AT42" si="186">ROUND(AR34*AS34,0)</f>
        <v>0</v>
      </c>
      <c r="AU34" s="62">
        <f t="shared" ref="AU34:AU42" si="187">AR34+AT34</f>
        <v>0</v>
      </c>
      <c r="AV34" s="40">
        <f t="shared" si="157"/>
        <v>0</v>
      </c>
      <c r="AW34" s="40">
        <f t="shared" ref="AW34:AW42" si="188">AU34+AV34</f>
        <v>0</v>
      </c>
      <c r="AX34" s="40"/>
      <c r="AY34" s="60">
        <f t="shared" ref="AY34:AY42" si="189">AP34</f>
        <v>0</v>
      </c>
      <c r="AZ34" s="39">
        <f t="shared" si="158"/>
        <v>0</v>
      </c>
      <c r="BA34" s="60">
        <f t="shared" ref="BA34:BA42" si="190">ROUND(AY34*AZ34,0)</f>
        <v>0</v>
      </c>
      <c r="BB34" s="61">
        <f t="shared" si="159"/>
        <v>0.42336689193436006</v>
      </c>
      <c r="BC34" s="40">
        <f t="shared" ref="BC34:BC42" si="191">ROUND(BA34*BB34,0)</f>
        <v>0</v>
      </c>
      <c r="BD34" s="62">
        <f t="shared" ref="BD34:BD42" si="192">BA34+BC34</f>
        <v>0</v>
      </c>
      <c r="BE34" s="40">
        <f t="shared" si="160"/>
        <v>0</v>
      </c>
      <c r="BF34" s="40">
        <f t="shared" ref="BF34:BF42" si="193">BD34+BE34</f>
        <v>0</v>
      </c>
      <c r="BG34" s="34"/>
      <c r="BH34" s="40">
        <f t="shared" ref="BH34:BH42" si="194">H34+Q34+Z34+AI34+AR34+BA34</f>
        <v>0</v>
      </c>
      <c r="BI34" s="40">
        <f t="shared" ref="BI34:BI42" si="195">J34+S34+AB34+AK34+AT34+BC34</f>
        <v>0</v>
      </c>
      <c r="BJ34" s="60">
        <f t="shared" ref="BJ34:BJ42" si="196">K34+T34+AC34+AL34+AU34+BD34</f>
        <v>0</v>
      </c>
      <c r="BK34" s="60">
        <f t="shared" si="161"/>
        <v>0</v>
      </c>
      <c r="BL34" s="60">
        <f t="shared" si="163"/>
        <v>0</v>
      </c>
      <c r="BM34" s="107"/>
    </row>
    <row r="35" spans="1:65" s="22" customFormat="1" x14ac:dyDescent="0.4">
      <c r="A35" s="33"/>
      <c r="B35" s="34"/>
      <c r="C35" s="34"/>
      <c r="D35" s="159"/>
      <c r="E35" s="40"/>
      <c r="F35" s="40">
        <f t="shared" si="164"/>
        <v>0</v>
      </c>
      <c r="G35" s="39">
        <f t="shared" si="165"/>
        <v>0</v>
      </c>
      <c r="H35" s="40">
        <f t="shared" si="166"/>
        <v>0</v>
      </c>
      <c r="I35" s="58">
        <v>0.36520000000000002</v>
      </c>
      <c r="J35" s="40">
        <f t="shared" si="167"/>
        <v>0</v>
      </c>
      <c r="K35" s="40">
        <f t="shared" si="168"/>
        <v>0</v>
      </c>
      <c r="L35" s="40">
        <f t="shared" si="145"/>
        <v>0</v>
      </c>
      <c r="M35" s="40">
        <f t="shared" si="162"/>
        <v>0</v>
      </c>
      <c r="N35" s="34"/>
      <c r="O35" s="60">
        <f t="shared" si="169"/>
        <v>0</v>
      </c>
      <c r="P35" s="59">
        <f t="shared" si="146"/>
        <v>0</v>
      </c>
      <c r="Q35" s="40">
        <f t="shared" si="170"/>
        <v>0</v>
      </c>
      <c r="R35" s="58">
        <f t="shared" si="147"/>
        <v>0.37615600000000005</v>
      </c>
      <c r="S35" s="40">
        <f t="shared" si="171"/>
        <v>0</v>
      </c>
      <c r="T35" s="40">
        <f t="shared" si="172"/>
        <v>0</v>
      </c>
      <c r="U35" s="40">
        <f t="shared" si="148"/>
        <v>0</v>
      </c>
      <c r="V35" s="40">
        <f t="shared" si="173"/>
        <v>0</v>
      </c>
      <c r="W35" s="40"/>
      <c r="X35" s="60">
        <f t="shared" si="174"/>
        <v>0</v>
      </c>
      <c r="Y35" s="59">
        <f t="shared" si="149"/>
        <v>0</v>
      </c>
      <c r="Z35" s="40">
        <f t="shared" si="175"/>
        <v>0</v>
      </c>
      <c r="AA35" s="58">
        <f t="shared" si="150"/>
        <v>0.38744068000000004</v>
      </c>
      <c r="AB35" s="40">
        <f t="shared" si="176"/>
        <v>0</v>
      </c>
      <c r="AC35" s="40">
        <f t="shared" si="177"/>
        <v>0</v>
      </c>
      <c r="AD35" s="40">
        <f t="shared" si="151"/>
        <v>0</v>
      </c>
      <c r="AE35" s="40">
        <f t="shared" si="178"/>
        <v>0</v>
      </c>
      <c r="AF35" s="40"/>
      <c r="AG35" s="60">
        <f t="shared" si="179"/>
        <v>0</v>
      </c>
      <c r="AH35" s="39">
        <f t="shared" si="152"/>
        <v>0</v>
      </c>
      <c r="AI35" s="60">
        <f t="shared" si="180"/>
        <v>0</v>
      </c>
      <c r="AJ35" s="61">
        <f t="shared" si="153"/>
        <v>0.39906390040000006</v>
      </c>
      <c r="AK35" s="40">
        <f t="shared" si="181"/>
        <v>0</v>
      </c>
      <c r="AL35" s="62">
        <f t="shared" si="182"/>
        <v>0</v>
      </c>
      <c r="AM35" s="40">
        <f t="shared" si="154"/>
        <v>0</v>
      </c>
      <c r="AN35" s="40">
        <f t="shared" si="183"/>
        <v>0</v>
      </c>
      <c r="AO35" s="40"/>
      <c r="AP35" s="60">
        <f t="shared" si="184"/>
        <v>0</v>
      </c>
      <c r="AQ35" s="39">
        <f t="shared" si="155"/>
        <v>0</v>
      </c>
      <c r="AR35" s="60">
        <f t="shared" si="185"/>
        <v>0</v>
      </c>
      <c r="AS35" s="61">
        <f t="shared" si="156"/>
        <v>0.41103581741200007</v>
      </c>
      <c r="AT35" s="40">
        <f t="shared" si="186"/>
        <v>0</v>
      </c>
      <c r="AU35" s="62">
        <f t="shared" si="187"/>
        <v>0</v>
      </c>
      <c r="AV35" s="40">
        <f t="shared" si="157"/>
        <v>0</v>
      </c>
      <c r="AW35" s="40">
        <f t="shared" si="188"/>
        <v>0</v>
      </c>
      <c r="AX35" s="40"/>
      <c r="AY35" s="60">
        <f t="shared" si="189"/>
        <v>0</v>
      </c>
      <c r="AZ35" s="39">
        <f t="shared" si="158"/>
        <v>0</v>
      </c>
      <c r="BA35" s="60">
        <f t="shared" si="190"/>
        <v>0</v>
      </c>
      <c r="BB35" s="61">
        <f t="shared" si="159"/>
        <v>0.42336689193436006</v>
      </c>
      <c r="BC35" s="40">
        <f t="shared" si="191"/>
        <v>0</v>
      </c>
      <c r="BD35" s="62">
        <f t="shared" si="192"/>
        <v>0</v>
      </c>
      <c r="BE35" s="40">
        <f t="shared" si="160"/>
        <v>0</v>
      </c>
      <c r="BF35" s="40">
        <f t="shared" si="193"/>
        <v>0</v>
      </c>
      <c r="BG35" s="34"/>
      <c r="BH35" s="40">
        <f t="shared" si="194"/>
        <v>0</v>
      </c>
      <c r="BI35" s="40">
        <f t="shared" si="195"/>
        <v>0</v>
      </c>
      <c r="BJ35" s="60">
        <f t="shared" si="196"/>
        <v>0</v>
      </c>
      <c r="BK35" s="60">
        <f t="shared" si="161"/>
        <v>0</v>
      </c>
      <c r="BL35" s="60">
        <f t="shared" si="163"/>
        <v>0</v>
      </c>
      <c r="BM35" s="107"/>
    </row>
    <row r="36" spans="1:65" s="22" customFormat="1" x14ac:dyDescent="0.4">
      <c r="A36" s="33"/>
      <c r="B36" s="34"/>
      <c r="C36" s="34"/>
      <c r="D36" s="159"/>
      <c r="E36" s="40"/>
      <c r="F36" s="40">
        <f t="shared" si="164"/>
        <v>0</v>
      </c>
      <c r="G36" s="39">
        <f t="shared" si="165"/>
        <v>0</v>
      </c>
      <c r="H36" s="40">
        <f t="shared" si="166"/>
        <v>0</v>
      </c>
      <c r="I36" s="58">
        <v>0.36520000000000002</v>
      </c>
      <c r="J36" s="40">
        <f t="shared" si="167"/>
        <v>0</v>
      </c>
      <c r="K36" s="40">
        <f t="shared" si="168"/>
        <v>0</v>
      </c>
      <c r="L36" s="40">
        <f t="shared" si="145"/>
        <v>0</v>
      </c>
      <c r="M36" s="40">
        <f t="shared" si="162"/>
        <v>0</v>
      </c>
      <c r="N36" s="34"/>
      <c r="O36" s="60">
        <f t="shared" si="169"/>
        <v>0</v>
      </c>
      <c r="P36" s="59">
        <f t="shared" si="146"/>
        <v>0</v>
      </c>
      <c r="Q36" s="40">
        <f t="shared" si="170"/>
        <v>0</v>
      </c>
      <c r="R36" s="58">
        <f t="shared" si="147"/>
        <v>0.37615600000000005</v>
      </c>
      <c r="S36" s="40">
        <f t="shared" si="171"/>
        <v>0</v>
      </c>
      <c r="T36" s="40">
        <f t="shared" si="172"/>
        <v>0</v>
      </c>
      <c r="U36" s="40">
        <f t="shared" si="148"/>
        <v>0</v>
      </c>
      <c r="V36" s="40">
        <f t="shared" si="173"/>
        <v>0</v>
      </c>
      <c r="W36" s="40"/>
      <c r="X36" s="60">
        <f t="shared" si="174"/>
        <v>0</v>
      </c>
      <c r="Y36" s="59">
        <f t="shared" si="149"/>
        <v>0</v>
      </c>
      <c r="Z36" s="40">
        <f t="shared" si="175"/>
        <v>0</v>
      </c>
      <c r="AA36" s="58">
        <f t="shared" si="150"/>
        <v>0.38744068000000004</v>
      </c>
      <c r="AB36" s="40">
        <f t="shared" si="176"/>
        <v>0</v>
      </c>
      <c r="AC36" s="40">
        <f t="shared" si="177"/>
        <v>0</v>
      </c>
      <c r="AD36" s="40">
        <f t="shared" si="151"/>
        <v>0</v>
      </c>
      <c r="AE36" s="40">
        <f t="shared" si="178"/>
        <v>0</v>
      </c>
      <c r="AF36" s="40"/>
      <c r="AG36" s="60">
        <f t="shared" si="179"/>
        <v>0</v>
      </c>
      <c r="AH36" s="39">
        <f t="shared" si="152"/>
        <v>0</v>
      </c>
      <c r="AI36" s="60">
        <f t="shared" si="180"/>
        <v>0</v>
      </c>
      <c r="AJ36" s="61">
        <f t="shared" si="153"/>
        <v>0.39906390040000006</v>
      </c>
      <c r="AK36" s="40">
        <f t="shared" si="181"/>
        <v>0</v>
      </c>
      <c r="AL36" s="62">
        <f t="shared" si="182"/>
        <v>0</v>
      </c>
      <c r="AM36" s="40">
        <f t="shared" si="154"/>
        <v>0</v>
      </c>
      <c r="AN36" s="40">
        <f t="shared" si="183"/>
        <v>0</v>
      </c>
      <c r="AO36" s="40"/>
      <c r="AP36" s="60">
        <f t="shared" si="184"/>
        <v>0</v>
      </c>
      <c r="AQ36" s="39">
        <f t="shared" si="155"/>
        <v>0</v>
      </c>
      <c r="AR36" s="60">
        <f t="shared" si="185"/>
        <v>0</v>
      </c>
      <c r="AS36" s="61">
        <f t="shared" si="156"/>
        <v>0.41103581741200007</v>
      </c>
      <c r="AT36" s="40">
        <f t="shared" si="186"/>
        <v>0</v>
      </c>
      <c r="AU36" s="62">
        <f t="shared" si="187"/>
        <v>0</v>
      </c>
      <c r="AV36" s="40">
        <f t="shared" si="157"/>
        <v>0</v>
      </c>
      <c r="AW36" s="40">
        <f t="shared" si="188"/>
        <v>0</v>
      </c>
      <c r="AX36" s="40"/>
      <c r="AY36" s="60">
        <f t="shared" si="189"/>
        <v>0</v>
      </c>
      <c r="AZ36" s="39">
        <f t="shared" si="158"/>
        <v>0</v>
      </c>
      <c r="BA36" s="60">
        <f t="shared" si="190"/>
        <v>0</v>
      </c>
      <c r="BB36" s="61">
        <f t="shared" si="159"/>
        <v>0.42336689193436006</v>
      </c>
      <c r="BC36" s="40">
        <f t="shared" si="191"/>
        <v>0</v>
      </c>
      <c r="BD36" s="62">
        <f t="shared" si="192"/>
        <v>0</v>
      </c>
      <c r="BE36" s="40">
        <f t="shared" si="160"/>
        <v>0</v>
      </c>
      <c r="BF36" s="40">
        <f t="shared" si="193"/>
        <v>0</v>
      </c>
      <c r="BG36" s="34"/>
      <c r="BH36" s="40">
        <f t="shared" si="194"/>
        <v>0</v>
      </c>
      <c r="BI36" s="40">
        <f t="shared" si="195"/>
        <v>0</v>
      </c>
      <c r="BJ36" s="60">
        <f t="shared" si="196"/>
        <v>0</v>
      </c>
      <c r="BK36" s="60">
        <f t="shared" si="161"/>
        <v>0</v>
      </c>
      <c r="BL36" s="60">
        <f t="shared" si="163"/>
        <v>0</v>
      </c>
      <c r="BM36" s="107"/>
    </row>
    <row r="37" spans="1:65" s="22" customFormat="1" x14ac:dyDescent="0.4">
      <c r="A37" s="33"/>
      <c r="B37" s="34"/>
      <c r="C37" s="34"/>
      <c r="D37" s="159"/>
      <c r="E37" s="40"/>
      <c r="F37" s="40">
        <f t="shared" si="164"/>
        <v>0</v>
      </c>
      <c r="G37" s="39">
        <f t="shared" si="165"/>
        <v>0</v>
      </c>
      <c r="H37" s="40">
        <f t="shared" si="166"/>
        <v>0</v>
      </c>
      <c r="I37" s="58">
        <v>0.36520000000000002</v>
      </c>
      <c r="J37" s="40">
        <f t="shared" si="167"/>
        <v>0</v>
      </c>
      <c r="K37" s="40">
        <f t="shared" si="168"/>
        <v>0</v>
      </c>
      <c r="L37" s="40">
        <f t="shared" si="145"/>
        <v>0</v>
      </c>
      <c r="M37" s="40">
        <f t="shared" si="162"/>
        <v>0</v>
      </c>
      <c r="N37" s="34"/>
      <c r="O37" s="60">
        <f t="shared" si="169"/>
        <v>0</v>
      </c>
      <c r="P37" s="59">
        <f t="shared" si="146"/>
        <v>0</v>
      </c>
      <c r="Q37" s="40">
        <f t="shared" si="170"/>
        <v>0</v>
      </c>
      <c r="R37" s="58">
        <f t="shared" si="147"/>
        <v>0.37615600000000005</v>
      </c>
      <c r="S37" s="40">
        <f t="shared" si="171"/>
        <v>0</v>
      </c>
      <c r="T37" s="40">
        <f t="shared" si="172"/>
        <v>0</v>
      </c>
      <c r="U37" s="40">
        <f t="shared" si="148"/>
        <v>0</v>
      </c>
      <c r="V37" s="40">
        <f t="shared" si="173"/>
        <v>0</v>
      </c>
      <c r="W37" s="40"/>
      <c r="X37" s="60">
        <f t="shared" si="174"/>
        <v>0</v>
      </c>
      <c r="Y37" s="59">
        <f t="shared" si="149"/>
        <v>0</v>
      </c>
      <c r="Z37" s="40">
        <f t="shared" si="175"/>
        <v>0</v>
      </c>
      <c r="AA37" s="58">
        <f t="shared" si="150"/>
        <v>0.38744068000000004</v>
      </c>
      <c r="AB37" s="40">
        <f t="shared" si="176"/>
        <v>0</v>
      </c>
      <c r="AC37" s="40">
        <f t="shared" si="177"/>
        <v>0</v>
      </c>
      <c r="AD37" s="40">
        <f t="shared" si="151"/>
        <v>0</v>
      </c>
      <c r="AE37" s="40">
        <f t="shared" si="178"/>
        <v>0</v>
      </c>
      <c r="AF37" s="40"/>
      <c r="AG37" s="60">
        <f t="shared" si="179"/>
        <v>0</v>
      </c>
      <c r="AH37" s="39">
        <f t="shared" si="152"/>
        <v>0</v>
      </c>
      <c r="AI37" s="60">
        <f t="shared" si="180"/>
        <v>0</v>
      </c>
      <c r="AJ37" s="61">
        <f t="shared" si="153"/>
        <v>0.39906390040000006</v>
      </c>
      <c r="AK37" s="40">
        <f t="shared" si="181"/>
        <v>0</v>
      </c>
      <c r="AL37" s="62">
        <f t="shared" si="182"/>
        <v>0</v>
      </c>
      <c r="AM37" s="40">
        <f t="shared" si="154"/>
        <v>0</v>
      </c>
      <c r="AN37" s="40">
        <f t="shared" si="183"/>
        <v>0</v>
      </c>
      <c r="AO37" s="40"/>
      <c r="AP37" s="60">
        <f t="shared" si="184"/>
        <v>0</v>
      </c>
      <c r="AQ37" s="39">
        <f t="shared" si="155"/>
        <v>0</v>
      </c>
      <c r="AR37" s="60">
        <f t="shared" si="185"/>
        <v>0</v>
      </c>
      <c r="AS37" s="61">
        <f t="shared" si="156"/>
        <v>0.41103581741200007</v>
      </c>
      <c r="AT37" s="40">
        <f t="shared" si="186"/>
        <v>0</v>
      </c>
      <c r="AU37" s="62">
        <f t="shared" si="187"/>
        <v>0</v>
      </c>
      <c r="AV37" s="40">
        <f t="shared" si="157"/>
        <v>0</v>
      </c>
      <c r="AW37" s="40">
        <f t="shared" si="188"/>
        <v>0</v>
      </c>
      <c r="AX37" s="40"/>
      <c r="AY37" s="60">
        <f t="shared" si="189"/>
        <v>0</v>
      </c>
      <c r="AZ37" s="39">
        <f t="shared" si="158"/>
        <v>0</v>
      </c>
      <c r="BA37" s="60">
        <f t="shared" si="190"/>
        <v>0</v>
      </c>
      <c r="BB37" s="61">
        <f t="shared" si="159"/>
        <v>0.42336689193436006</v>
      </c>
      <c r="BC37" s="40">
        <f t="shared" si="191"/>
        <v>0</v>
      </c>
      <c r="BD37" s="62">
        <f t="shared" si="192"/>
        <v>0</v>
      </c>
      <c r="BE37" s="40">
        <f t="shared" si="160"/>
        <v>0</v>
      </c>
      <c r="BF37" s="40">
        <f t="shared" si="193"/>
        <v>0</v>
      </c>
      <c r="BG37" s="34"/>
      <c r="BH37" s="40">
        <f t="shared" si="194"/>
        <v>0</v>
      </c>
      <c r="BI37" s="40">
        <f t="shared" si="195"/>
        <v>0</v>
      </c>
      <c r="BJ37" s="60">
        <f t="shared" si="196"/>
        <v>0</v>
      </c>
      <c r="BK37" s="60">
        <f t="shared" si="161"/>
        <v>0</v>
      </c>
      <c r="BL37" s="60">
        <f t="shared" si="163"/>
        <v>0</v>
      </c>
      <c r="BM37" s="107"/>
    </row>
    <row r="38" spans="1:65" s="22" customFormat="1" x14ac:dyDescent="0.4">
      <c r="A38" s="33"/>
      <c r="B38" s="34"/>
      <c r="C38" s="34"/>
      <c r="D38" s="159"/>
      <c r="E38" s="40"/>
      <c r="F38" s="40">
        <f t="shared" si="164"/>
        <v>0</v>
      </c>
      <c r="G38" s="39">
        <f t="shared" si="165"/>
        <v>0</v>
      </c>
      <c r="H38" s="40">
        <f t="shared" si="166"/>
        <v>0</v>
      </c>
      <c r="I38" s="58">
        <v>0.36520000000000002</v>
      </c>
      <c r="J38" s="40">
        <f t="shared" si="167"/>
        <v>0</v>
      </c>
      <c r="K38" s="40">
        <f t="shared" si="168"/>
        <v>0</v>
      </c>
      <c r="L38" s="40">
        <f t="shared" si="145"/>
        <v>0</v>
      </c>
      <c r="M38" s="40">
        <f t="shared" si="162"/>
        <v>0</v>
      </c>
      <c r="N38" s="34"/>
      <c r="O38" s="60">
        <f t="shared" si="169"/>
        <v>0</v>
      </c>
      <c r="P38" s="59">
        <f t="shared" si="146"/>
        <v>0</v>
      </c>
      <c r="Q38" s="40">
        <f t="shared" si="170"/>
        <v>0</v>
      </c>
      <c r="R38" s="58">
        <f t="shared" si="147"/>
        <v>0.37615600000000005</v>
      </c>
      <c r="S38" s="40">
        <f t="shared" si="171"/>
        <v>0</v>
      </c>
      <c r="T38" s="40">
        <f t="shared" si="172"/>
        <v>0</v>
      </c>
      <c r="U38" s="40">
        <f t="shared" si="148"/>
        <v>0</v>
      </c>
      <c r="V38" s="40">
        <f t="shared" si="173"/>
        <v>0</v>
      </c>
      <c r="W38" s="40"/>
      <c r="X38" s="60">
        <f t="shared" si="174"/>
        <v>0</v>
      </c>
      <c r="Y38" s="59">
        <f t="shared" si="149"/>
        <v>0</v>
      </c>
      <c r="Z38" s="40">
        <f t="shared" si="175"/>
        <v>0</v>
      </c>
      <c r="AA38" s="58">
        <f t="shared" si="150"/>
        <v>0.38744068000000004</v>
      </c>
      <c r="AB38" s="40">
        <f t="shared" si="176"/>
        <v>0</v>
      </c>
      <c r="AC38" s="40">
        <f t="shared" si="177"/>
        <v>0</v>
      </c>
      <c r="AD38" s="40">
        <f t="shared" si="151"/>
        <v>0</v>
      </c>
      <c r="AE38" s="40">
        <f t="shared" si="178"/>
        <v>0</v>
      </c>
      <c r="AF38" s="40"/>
      <c r="AG38" s="60">
        <f t="shared" si="179"/>
        <v>0</v>
      </c>
      <c r="AH38" s="39">
        <f t="shared" si="152"/>
        <v>0</v>
      </c>
      <c r="AI38" s="60">
        <f t="shared" si="180"/>
        <v>0</v>
      </c>
      <c r="AJ38" s="61">
        <f t="shared" si="153"/>
        <v>0.39906390040000006</v>
      </c>
      <c r="AK38" s="40">
        <f t="shared" si="181"/>
        <v>0</v>
      </c>
      <c r="AL38" s="62">
        <f t="shared" si="182"/>
        <v>0</v>
      </c>
      <c r="AM38" s="40">
        <f t="shared" si="154"/>
        <v>0</v>
      </c>
      <c r="AN38" s="40">
        <f t="shared" si="183"/>
        <v>0</v>
      </c>
      <c r="AO38" s="40"/>
      <c r="AP38" s="60">
        <f t="shared" si="184"/>
        <v>0</v>
      </c>
      <c r="AQ38" s="39">
        <f t="shared" si="155"/>
        <v>0</v>
      </c>
      <c r="AR38" s="60">
        <f t="shared" si="185"/>
        <v>0</v>
      </c>
      <c r="AS38" s="61">
        <f t="shared" si="156"/>
        <v>0.41103581741200007</v>
      </c>
      <c r="AT38" s="40">
        <f t="shared" si="186"/>
        <v>0</v>
      </c>
      <c r="AU38" s="62">
        <f t="shared" si="187"/>
        <v>0</v>
      </c>
      <c r="AV38" s="40">
        <f t="shared" si="157"/>
        <v>0</v>
      </c>
      <c r="AW38" s="40">
        <f t="shared" si="188"/>
        <v>0</v>
      </c>
      <c r="AX38" s="40"/>
      <c r="AY38" s="60">
        <f t="shared" si="189"/>
        <v>0</v>
      </c>
      <c r="AZ38" s="39">
        <f t="shared" si="158"/>
        <v>0</v>
      </c>
      <c r="BA38" s="60">
        <f t="shared" si="190"/>
        <v>0</v>
      </c>
      <c r="BB38" s="61">
        <f t="shared" si="159"/>
        <v>0.42336689193436006</v>
      </c>
      <c r="BC38" s="40">
        <f t="shared" si="191"/>
        <v>0</v>
      </c>
      <c r="BD38" s="62">
        <f t="shared" si="192"/>
        <v>0</v>
      </c>
      <c r="BE38" s="40">
        <f t="shared" si="160"/>
        <v>0</v>
      </c>
      <c r="BF38" s="40">
        <f t="shared" si="193"/>
        <v>0</v>
      </c>
      <c r="BG38" s="34"/>
      <c r="BH38" s="40">
        <f t="shared" si="194"/>
        <v>0</v>
      </c>
      <c r="BI38" s="40">
        <f t="shared" si="195"/>
        <v>0</v>
      </c>
      <c r="BJ38" s="60">
        <f t="shared" si="196"/>
        <v>0</v>
      </c>
      <c r="BK38" s="60">
        <f t="shared" si="161"/>
        <v>0</v>
      </c>
      <c r="BL38" s="60">
        <f t="shared" si="163"/>
        <v>0</v>
      </c>
      <c r="BM38" s="107"/>
    </row>
    <row r="39" spans="1:65" s="22" customFormat="1" x14ac:dyDescent="0.4">
      <c r="A39" s="33"/>
      <c r="B39" s="34"/>
      <c r="C39" s="34"/>
      <c r="D39" s="159"/>
      <c r="E39" s="40"/>
      <c r="F39" s="40">
        <f t="shared" si="164"/>
        <v>0</v>
      </c>
      <c r="G39" s="39">
        <f t="shared" si="165"/>
        <v>0</v>
      </c>
      <c r="H39" s="40">
        <f t="shared" si="166"/>
        <v>0</v>
      </c>
      <c r="I39" s="58">
        <v>0.36520000000000002</v>
      </c>
      <c r="J39" s="40">
        <f t="shared" si="167"/>
        <v>0</v>
      </c>
      <c r="K39" s="40">
        <f t="shared" si="168"/>
        <v>0</v>
      </c>
      <c r="L39" s="40">
        <f t="shared" si="145"/>
        <v>0</v>
      </c>
      <c r="M39" s="40">
        <f t="shared" si="162"/>
        <v>0</v>
      </c>
      <c r="N39" s="34"/>
      <c r="O39" s="60">
        <f t="shared" si="169"/>
        <v>0</v>
      </c>
      <c r="P39" s="59">
        <f t="shared" si="146"/>
        <v>0</v>
      </c>
      <c r="Q39" s="40">
        <f t="shared" si="170"/>
        <v>0</v>
      </c>
      <c r="R39" s="58">
        <f t="shared" si="147"/>
        <v>0.37615600000000005</v>
      </c>
      <c r="S39" s="40">
        <f t="shared" si="171"/>
        <v>0</v>
      </c>
      <c r="T39" s="40">
        <f t="shared" si="172"/>
        <v>0</v>
      </c>
      <c r="U39" s="40">
        <f t="shared" si="148"/>
        <v>0</v>
      </c>
      <c r="V39" s="40">
        <f t="shared" si="173"/>
        <v>0</v>
      </c>
      <c r="W39" s="40"/>
      <c r="X39" s="60">
        <f t="shared" si="174"/>
        <v>0</v>
      </c>
      <c r="Y39" s="59">
        <f t="shared" si="149"/>
        <v>0</v>
      </c>
      <c r="Z39" s="40">
        <f t="shared" si="175"/>
        <v>0</v>
      </c>
      <c r="AA39" s="58">
        <f t="shared" si="150"/>
        <v>0.38744068000000004</v>
      </c>
      <c r="AB39" s="40">
        <f t="shared" si="176"/>
        <v>0</v>
      </c>
      <c r="AC39" s="40">
        <f t="shared" si="177"/>
        <v>0</v>
      </c>
      <c r="AD39" s="40">
        <f t="shared" si="151"/>
        <v>0</v>
      </c>
      <c r="AE39" s="40">
        <f t="shared" si="178"/>
        <v>0</v>
      </c>
      <c r="AF39" s="40"/>
      <c r="AG39" s="60">
        <f t="shared" si="179"/>
        <v>0</v>
      </c>
      <c r="AH39" s="39">
        <f t="shared" si="152"/>
        <v>0</v>
      </c>
      <c r="AI39" s="60">
        <f t="shared" si="180"/>
        <v>0</v>
      </c>
      <c r="AJ39" s="61">
        <f t="shared" si="153"/>
        <v>0.39906390040000006</v>
      </c>
      <c r="AK39" s="40">
        <f t="shared" si="181"/>
        <v>0</v>
      </c>
      <c r="AL39" s="62">
        <f t="shared" si="182"/>
        <v>0</v>
      </c>
      <c r="AM39" s="40">
        <f t="shared" si="154"/>
        <v>0</v>
      </c>
      <c r="AN39" s="40">
        <f t="shared" si="183"/>
        <v>0</v>
      </c>
      <c r="AO39" s="40"/>
      <c r="AP39" s="60">
        <f t="shared" si="184"/>
        <v>0</v>
      </c>
      <c r="AQ39" s="39">
        <f t="shared" si="155"/>
        <v>0</v>
      </c>
      <c r="AR39" s="60">
        <f t="shared" si="185"/>
        <v>0</v>
      </c>
      <c r="AS39" s="61">
        <f t="shared" si="156"/>
        <v>0.41103581741200007</v>
      </c>
      <c r="AT39" s="40">
        <f t="shared" si="186"/>
        <v>0</v>
      </c>
      <c r="AU39" s="62">
        <f t="shared" si="187"/>
        <v>0</v>
      </c>
      <c r="AV39" s="40">
        <f t="shared" si="157"/>
        <v>0</v>
      </c>
      <c r="AW39" s="40">
        <f t="shared" si="188"/>
        <v>0</v>
      </c>
      <c r="AX39" s="40"/>
      <c r="AY39" s="60">
        <f t="shared" si="189"/>
        <v>0</v>
      </c>
      <c r="AZ39" s="39">
        <f t="shared" si="158"/>
        <v>0</v>
      </c>
      <c r="BA39" s="60">
        <f t="shared" si="190"/>
        <v>0</v>
      </c>
      <c r="BB39" s="61">
        <f t="shared" si="159"/>
        <v>0.42336689193436006</v>
      </c>
      <c r="BC39" s="40">
        <f t="shared" si="191"/>
        <v>0</v>
      </c>
      <c r="BD39" s="62">
        <f t="shared" si="192"/>
        <v>0</v>
      </c>
      <c r="BE39" s="40">
        <f t="shared" si="160"/>
        <v>0</v>
      </c>
      <c r="BF39" s="40">
        <f t="shared" si="193"/>
        <v>0</v>
      </c>
      <c r="BG39" s="34"/>
      <c r="BH39" s="40">
        <f t="shared" si="194"/>
        <v>0</v>
      </c>
      <c r="BI39" s="40">
        <f t="shared" si="195"/>
        <v>0</v>
      </c>
      <c r="BJ39" s="60">
        <f t="shared" si="196"/>
        <v>0</v>
      </c>
      <c r="BK39" s="60">
        <f t="shared" si="161"/>
        <v>0</v>
      </c>
      <c r="BL39" s="60">
        <f t="shared" si="163"/>
        <v>0</v>
      </c>
      <c r="BM39" s="107"/>
    </row>
    <row r="40" spans="1:65" s="22" customFormat="1" x14ac:dyDescent="0.4">
      <c r="A40" s="33"/>
      <c r="B40" s="34"/>
      <c r="C40" s="34"/>
      <c r="D40" s="159"/>
      <c r="E40" s="40"/>
      <c r="F40" s="40">
        <f t="shared" si="164"/>
        <v>0</v>
      </c>
      <c r="G40" s="39">
        <f t="shared" si="165"/>
        <v>0</v>
      </c>
      <c r="H40" s="40">
        <f t="shared" si="166"/>
        <v>0</v>
      </c>
      <c r="I40" s="58">
        <v>0.36520000000000002</v>
      </c>
      <c r="J40" s="40">
        <f t="shared" si="167"/>
        <v>0</v>
      </c>
      <c r="K40" s="40">
        <f t="shared" si="168"/>
        <v>0</v>
      </c>
      <c r="L40" s="40">
        <f t="shared" si="145"/>
        <v>0</v>
      </c>
      <c r="M40" s="40">
        <f t="shared" si="162"/>
        <v>0</v>
      </c>
      <c r="N40" s="34"/>
      <c r="O40" s="60">
        <f t="shared" si="169"/>
        <v>0</v>
      </c>
      <c r="P40" s="59">
        <f t="shared" si="146"/>
        <v>0</v>
      </c>
      <c r="Q40" s="40">
        <f t="shared" si="170"/>
        <v>0</v>
      </c>
      <c r="R40" s="58">
        <f t="shared" si="147"/>
        <v>0.37615600000000005</v>
      </c>
      <c r="S40" s="40">
        <f t="shared" si="171"/>
        <v>0</v>
      </c>
      <c r="T40" s="40">
        <f t="shared" si="172"/>
        <v>0</v>
      </c>
      <c r="U40" s="40">
        <f t="shared" si="148"/>
        <v>0</v>
      </c>
      <c r="V40" s="40">
        <f t="shared" si="173"/>
        <v>0</v>
      </c>
      <c r="W40" s="40"/>
      <c r="X40" s="60">
        <f t="shared" si="174"/>
        <v>0</v>
      </c>
      <c r="Y40" s="59">
        <f t="shared" si="149"/>
        <v>0</v>
      </c>
      <c r="Z40" s="40">
        <f t="shared" si="175"/>
        <v>0</v>
      </c>
      <c r="AA40" s="58">
        <f t="shared" si="150"/>
        <v>0.38744068000000004</v>
      </c>
      <c r="AB40" s="40">
        <f t="shared" si="176"/>
        <v>0</v>
      </c>
      <c r="AC40" s="40">
        <f t="shared" si="177"/>
        <v>0</v>
      </c>
      <c r="AD40" s="40">
        <f t="shared" si="151"/>
        <v>0</v>
      </c>
      <c r="AE40" s="40">
        <f t="shared" si="178"/>
        <v>0</v>
      </c>
      <c r="AF40" s="40"/>
      <c r="AG40" s="60">
        <f t="shared" si="179"/>
        <v>0</v>
      </c>
      <c r="AH40" s="39">
        <f t="shared" si="152"/>
        <v>0</v>
      </c>
      <c r="AI40" s="60">
        <f t="shared" si="180"/>
        <v>0</v>
      </c>
      <c r="AJ40" s="61">
        <f t="shared" si="153"/>
        <v>0.39906390040000006</v>
      </c>
      <c r="AK40" s="40">
        <f t="shared" si="181"/>
        <v>0</v>
      </c>
      <c r="AL40" s="62">
        <f t="shared" si="182"/>
        <v>0</v>
      </c>
      <c r="AM40" s="40">
        <f t="shared" si="154"/>
        <v>0</v>
      </c>
      <c r="AN40" s="40">
        <f t="shared" si="183"/>
        <v>0</v>
      </c>
      <c r="AO40" s="40"/>
      <c r="AP40" s="60">
        <f t="shared" si="184"/>
        <v>0</v>
      </c>
      <c r="AQ40" s="39">
        <f t="shared" si="155"/>
        <v>0</v>
      </c>
      <c r="AR40" s="60">
        <f t="shared" si="185"/>
        <v>0</v>
      </c>
      <c r="AS40" s="61">
        <f t="shared" si="156"/>
        <v>0.41103581741200007</v>
      </c>
      <c r="AT40" s="40">
        <f t="shared" si="186"/>
        <v>0</v>
      </c>
      <c r="AU40" s="62">
        <f t="shared" si="187"/>
        <v>0</v>
      </c>
      <c r="AV40" s="40">
        <f t="shared" si="157"/>
        <v>0</v>
      </c>
      <c r="AW40" s="40">
        <f t="shared" si="188"/>
        <v>0</v>
      </c>
      <c r="AX40" s="40"/>
      <c r="AY40" s="60">
        <f t="shared" si="189"/>
        <v>0</v>
      </c>
      <c r="AZ40" s="39">
        <f t="shared" si="158"/>
        <v>0</v>
      </c>
      <c r="BA40" s="60">
        <f t="shared" si="190"/>
        <v>0</v>
      </c>
      <c r="BB40" s="61">
        <f t="shared" si="159"/>
        <v>0.42336689193436006</v>
      </c>
      <c r="BC40" s="40">
        <f t="shared" si="191"/>
        <v>0</v>
      </c>
      <c r="BD40" s="62">
        <f t="shared" si="192"/>
        <v>0</v>
      </c>
      <c r="BE40" s="40">
        <f t="shared" si="160"/>
        <v>0</v>
      </c>
      <c r="BF40" s="40">
        <f t="shared" si="193"/>
        <v>0</v>
      </c>
      <c r="BG40" s="34"/>
      <c r="BH40" s="40">
        <f t="shared" si="194"/>
        <v>0</v>
      </c>
      <c r="BI40" s="40">
        <f t="shared" si="195"/>
        <v>0</v>
      </c>
      <c r="BJ40" s="60">
        <f t="shared" si="196"/>
        <v>0</v>
      </c>
      <c r="BK40" s="60">
        <f t="shared" si="161"/>
        <v>0</v>
      </c>
      <c r="BL40" s="60">
        <f t="shared" si="163"/>
        <v>0</v>
      </c>
      <c r="BM40" s="107"/>
    </row>
    <row r="41" spans="1:65" s="22" customFormat="1" x14ac:dyDescent="0.4">
      <c r="A41" s="33"/>
      <c r="B41" s="34"/>
      <c r="C41" s="34"/>
      <c r="D41" s="159"/>
      <c r="E41" s="40"/>
      <c r="F41" s="40">
        <f t="shared" si="164"/>
        <v>0</v>
      </c>
      <c r="G41" s="39">
        <f t="shared" si="165"/>
        <v>0</v>
      </c>
      <c r="H41" s="40">
        <f t="shared" si="166"/>
        <v>0</v>
      </c>
      <c r="I41" s="58">
        <v>0.36520000000000002</v>
      </c>
      <c r="J41" s="40">
        <f t="shared" si="167"/>
        <v>0</v>
      </c>
      <c r="K41" s="40">
        <f t="shared" si="168"/>
        <v>0</v>
      </c>
      <c r="L41" s="40">
        <f t="shared" si="145"/>
        <v>0</v>
      </c>
      <c r="M41" s="40">
        <f t="shared" si="162"/>
        <v>0</v>
      </c>
      <c r="N41" s="34"/>
      <c r="O41" s="60">
        <f t="shared" si="169"/>
        <v>0</v>
      </c>
      <c r="P41" s="59">
        <f t="shared" si="146"/>
        <v>0</v>
      </c>
      <c r="Q41" s="40">
        <f t="shared" si="170"/>
        <v>0</v>
      </c>
      <c r="R41" s="58">
        <f t="shared" si="147"/>
        <v>0.37615600000000005</v>
      </c>
      <c r="S41" s="40">
        <f t="shared" si="171"/>
        <v>0</v>
      </c>
      <c r="T41" s="40">
        <f t="shared" si="172"/>
        <v>0</v>
      </c>
      <c r="U41" s="40">
        <f t="shared" si="148"/>
        <v>0</v>
      </c>
      <c r="V41" s="40">
        <f t="shared" si="173"/>
        <v>0</v>
      </c>
      <c r="W41" s="40"/>
      <c r="X41" s="60">
        <f t="shared" si="174"/>
        <v>0</v>
      </c>
      <c r="Y41" s="59">
        <f t="shared" si="149"/>
        <v>0</v>
      </c>
      <c r="Z41" s="40">
        <f t="shared" si="175"/>
        <v>0</v>
      </c>
      <c r="AA41" s="58">
        <f t="shared" si="150"/>
        <v>0.38744068000000004</v>
      </c>
      <c r="AB41" s="40">
        <f t="shared" si="176"/>
        <v>0</v>
      </c>
      <c r="AC41" s="40">
        <f t="shared" si="177"/>
        <v>0</v>
      </c>
      <c r="AD41" s="40">
        <f t="shared" si="151"/>
        <v>0</v>
      </c>
      <c r="AE41" s="40">
        <f t="shared" si="178"/>
        <v>0</v>
      </c>
      <c r="AF41" s="40"/>
      <c r="AG41" s="60">
        <f t="shared" si="179"/>
        <v>0</v>
      </c>
      <c r="AH41" s="39">
        <f t="shared" si="152"/>
        <v>0</v>
      </c>
      <c r="AI41" s="60">
        <f t="shared" si="180"/>
        <v>0</v>
      </c>
      <c r="AJ41" s="61">
        <f t="shared" si="153"/>
        <v>0.39906390040000006</v>
      </c>
      <c r="AK41" s="40">
        <f t="shared" si="181"/>
        <v>0</v>
      </c>
      <c r="AL41" s="62">
        <f t="shared" si="182"/>
        <v>0</v>
      </c>
      <c r="AM41" s="40">
        <f t="shared" si="154"/>
        <v>0</v>
      </c>
      <c r="AN41" s="40">
        <f t="shared" si="183"/>
        <v>0</v>
      </c>
      <c r="AO41" s="40"/>
      <c r="AP41" s="60">
        <f t="shared" si="184"/>
        <v>0</v>
      </c>
      <c r="AQ41" s="39">
        <f t="shared" si="155"/>
        <v>0</v>
      </c>
      <c r="AR41" s="60">
        <f t="shared" si="185"/>
        <v>0</v>
      </c>
      <c r="AS41" s="61">
        <f t="shared" si="156"/>
        <v>0.41103581741200007</v>
      </c>
      <c r="AT41" s="40">
        <f t="shared" si="186"/>
        <v>0</v>
      </c>
      <c r="AU41" s="62">
        <f t="shared" si="187"/>
        <v>0</v>
      </c>
      <c r="AV41" s="40">
        <f t="shared" si="157"/>
        <v>0</v>
      </c>
      <c r="AW41" s="40">
        <f t="shared" si="188"/>
        <v>0</v>
      </c>
      <c r="AX41" s="40"/>
      <c r="AY41" s="60">
        <f t="shared" si="189"/>
        <v>0</v>
      </c>
      <c r="AZ41" s="39">
        <f t="shared" si="158"/>
        <v>0</v>
      </c>
      <c r="BA41" s="60">
        <f t="shared" si="190"/>
        <v>0</v>
      </c>
      <c r="BB41" s="61">
        <f t="shared" si="159"/>
        <v>0.42336689193436006</v>
      </c>
      <c r="BC41" s="40">
        <f t="shared" si="191"/>
        <v>0</v>
      </c>
      <c r="BD41" s="62">
        <f t="shared" si="192"/>
        <v>0</v>
      </c>
      <c r="BE41" s="40">
        <f t="shared" si="160"/>
        <v>0</v>
      </c>
      <c r="BF41" s="40">
        <f t="shared" si="193"/>
        <v>0</v>
      </c>
      <c r="BG41" s="34"/>
      <c r="BH41" s="40">
        <f t="shared" si="194"/>
        <v>0</v>
      </c>
      <c r="BI41" s="40">
        <f t="shared" si="195"/>
        <v>0</v>
      </c>
      <c r="BJ41" s="60">
        <f t="shared" si="196"/>
        <v>0</v>
      </c>
      <c r="BK41" s="60">
        <f t="shared" si="161"/>
        <v>0</v>
      </c>
      <c r="BL41" s="60">
        <f t="shared" si="163"/>
        <v>0</v>
      </c>
      <c r="BM41" s="107"/>
    </row>
    <row r="42" spans="1:65" s="22" customFormat="1" ht="14.6" thickBot="1" x14ac:dyDescent="0.45">
      <c r="A42" s="44"/>
      <c r="B42" s="37"/>
      <c r="C42" s="37"/>
      <c r="D42" s="160"/>
      <c r="E42" s="42"/>
      <c r="F42" s="42">
        <f t="shared" si="164"/>
        <v>0</v>
      </c>
      <c r="G42" s="88">
        <f t="shared" si="165"/>
        <v>0</v>
      </c>
      <c r="H42" s="42">
        <f t="shared" si="166"/>
        <v>0</v>
      </c>
      <c r="I42" s="89">
        <v>0.36520000000000002</v>
      </c>
      <c r="J42" s="42">
        <f t="shared" si="167"/>
        <v>0</v>
      </c>
      <c r="K42" s="42">
        <f t="shared" si="168"/>
        <v>0</v>
      </c>
      <c r="L42" s="42">
        <f t="shared" si="145"/>
        <v>0</v>
      </c>
      <c r="M42" s="42">
        <f t="shared" si="162"/>
        <v>0</v>
      </c>
      <c r="N42" s="37"/>
      <c r="O42" s="90">
        <f t="shared" si="169"/>
        <v>0</v>
      </c>
      <c r="P42" s="91">
        <f t="shared" si="146"/>
        <v>0</v>
      </c>
      <c r="Q42" s="42">
        <f t="shared" si="170"/>
        <v>0</v>
      </c>
      <c r="R42" s="89">
        <f t="shared" si="147"/>
        <v>0.37615600000000005</v>
      </c>
      <c r="S42" s="42">
        <f t="shared" si="171"/>
        <v>0</v>
      </c>
      <c r="T42" s="42">
        <f t="shared" si="172"/>
        <v>0</v>
      </c>
      <c r="U42" s="42">
        <f t="shared" si="148"/>
        <v>0</v>
      </c>
      <c r="V42" s="42">
        <f t="shared" si="173"/>
        <v>0</v>
      </c>
      <c r="W42" s="42"/>
      <c r="X42" s="90">
        <f t="shared" si="174"/>
        <v>0</v>
      </c>
      <c r="Y42" s="91">
        <f t="shared" si="149"/>
        <v>0</v>
      </c>
      <c r="Z42" s="42">
        <f t="shared" si="175"/>
        <v>0</v>
      </c>
      <c r="AA42" s="89">
        <f t="shared" si="150"/>
        <v>0.38744068000000004</v>
      </c>
      <c r="AB42" s="42">
        <f t="shared" si="176"/>
        <v>0</v>
      </c>
      <c r="AC42" s="42">
        <f t="shared" si="177"/>
        <v>0</v>
      </c>
      <c r="AD42" s="42">
        <f t="shared" si="151"/>
        <v>0</v>
      </c>
      <c r="AE42" s="42">
        <f t="shared" si="178"/>
        <v>0</v>
      </c>
      <c r="AF42" s="42"/>
      <c r="AG42" s="90">
        <f t="shared" si="179"/>
        <v>0</v>
      </c>
      <c r="AH42" s="88">
        <f t="shared" si="152"/>
        <v>0</v>
      </c>
      <c r="AI42" s="90">
        <f t="shared" si="180"/>
        <v>0</v>
      </c>
      <c r="AJ42" s="92">
        <f t="shared" si="153"/>
        <v>0.39906390040000006</v>
      </c>
      <c r="AK42" s="42">
        <f t="shared" si="181"/>
        <v>0</v>
      </c>
      <c r="AL42" s="93">
        <f t="shared" si="182"/>
        <v>0</v>
      </c>
      <c r="AM42" s="42">
        <f t="shared" si="154"/>
        <v>0</v>
      </c>
      <c r="AN42" s="42">
        <f t="shared" si="183"/>
        <v>0</v>
      </c>
      <c r="AO42" s="42"/>
      <c r="AP42" s="90">
        <f t="shared" si="184"/>
        <v>0</v>
      </c>
      <c r="AQ42" s="88">
        <f t="shared" si="155"/>
        <v>0</v>
      </c>
      <c r="AR42" s="90">
        <f t="shared" si="185"/>
        <v>0</v>
      </c>
      <c r="AS42" s="92">
        <f t="shared" si="156"/>
        <v>0.41103581741200007</v>
      </c>
      <c r="AT42" s="42">
        <f t="shared" si="186"/>
        <v>0</v>
      </c>
      <c r="AU42" s="93">
        <f t="shared" si="187"/>
        <v>0</v>
      </c>
      <c r="AV42" s="42">
        <f t="shared" si="157"/>
        <v>0</v>
      </c>
      <c r="AW42" s="42">
        <f t="shared" si="188"/>
        <v>0</v>
      </c>
      <c r="AX42" s="42"/>
      <c r="AY42" s="90">
        <f t="shared" si="189"/>
        <v>0</v>
      </c>
      <c r="AZ42" s="88">
        <f t="shared" si="158"/>
        <v>0</v>
      </c>
      <c r="BA42" s="90">
        <f t="shared" si="190"/>
        <v>0</v>
      </c>
      <c r="BB42" s="92">
        <f t="shared" si="159"/>
        <v>0.42336689193436006</v>
      </c>
      <c r="BC42" s="42">
        <f t="shared" si="191"/>
        <v>0</v>
      </c>
      <c r="BD42" s="93">
        <f t="shared" si="192"/>
        <v>0</v>
      </c>
      <c r="BE42" s="42">
        <f t="shared" si="160"/>
        <v>0</v>
      </c>
      <c r="BF42" s="42">
        <f t="shared" si="193"/>
        <v>0</v>
      </c>
      <c r="BG42" s="37"/>
      <c r="BH42" s="42">
        <f t="shared" si="194"/>
        <v>0</v>
      </c>
      <c r="BI42" s="42">
        <f t="shared" si="195"/>
        <v>0</v>
      </c>
      <c r="BJ42" s="90">
        <f t="shared" si="196"/>
        <v>0</v>
      </c>
      <c r="BK42" s="90">
        <f t="shared" si="161"/>
        <v>0</v>
      </c>
      <c r="BL42" s="90">
        <f t="shared" si="163"/>
        <v>0</v>
      </c>
      <c r="BM42" s="107"/>
    </row>
    <row r="43" spans="1:65" s="21" customFormat="1" ht="14.6" thickBot="1" x14ac:dyDescent="0.45">
      <c r="A43" s="94" t="s">
        <v>163</v>
      </c>
      <c r="B43" s="95"/>
      <c r="C43" s="95"/>
      <c r="D43" s="96"/>
      <c r="E43" s="97"/>
      <c r="F43" s="97"/>
      <c r="G43" s="98"/>
      <c r="H43" s="97">
        <f>SUM(H32:H42)</f>
        <v>14355</v>
      </c>
      <c r="I43" s="99"/>
      <c r="J43" s="97">
        <f t="shared" ref="J43" si="197">SUM(J32:J42)</f>
        <v>5243</v>
      </c>
      <c r="K43" s="97">
        <f t="shared" ref="K43" si="198">SUM(K32:K42)</f>
        <v>19598</v>
      </c>
      <c r="L43" s="97">
        <f t="shared" ref="L43" si="199">SUM(L32:L42)</f>
        <v>11739</v>
      </c>
      <c r="M43" s="97">
        <f t="shared" ref="M43" si="200">SUM(M32:M42)</f>
        <v>31337</v>
      </c>
      <c r="N43" s="95"/>
      <c r="O43" s="100"/>
      <c r="P43" s="101"/>
      <c r="Q43" s="97">
        <f t="shared" ref="Q43" si="201">SUM(Q32:Q42)</f>
        <v>14786</v>
      </c>
      <c r="R43" s="99"/>
      <c r="S43" s="97">
        <f t="shared" ref="S43" si="202">SUM(S32:S42)</f>
        <v>5562</v>
      </c>
      <c r="T43" s="97">
        <f t="shared" ref="T43" si="203">SUM(T32:T42)</f>
        <v>20348</v>
      </c>
      <c r="U43" s="97">
        <f t="shared" ref="U43" si="204">SUM(U32:U42)</f>
        <v>12188</v>
      </c>
      <c r="V43" s="97">
        <f t="shared" ref="V43" si="205">SUM(V32:V42)</f>
        <v>32536</v>
      </c>
      <c r="W43" s="97"/>
      <c r="X43" s="100"/>
      <c r="Y43" s="101"/>
      <c r="Z43" s="97">
        <f t="shared" ref="Z43" si="206">SUM(Z32:Z42)</f>
        <v>15229</v>
      </c>
      <c r="AA43" s="99"/>
      <c r="AB43" s="97">
        <f t="shared" ref="AB43" si="207">SUM(AB32:AB42)</f>
        <v>5900</v>
      </c>
      <c r="AC43" s="97">
        <f t="shared" ref="AC43" si="208">SUM(AC32:AC42)</f>
        <v>21129</v>
      </c>
      <c r="AD43" s="97">
        <f t="shared" ref="AD43" si="209">SUM(AD32:AD42)</f>
        <v>12656</v>
      </c>
      <c r="AE43" s="97">
        <f t="shared" ref="AE43" si="210">SUM(AE32:AE42)</f>
        <v>33785</v>
      </c>
      <c r="AF43" s="97"/>
      <c r="AG43" s="100"/>
      <c r="AH43" s="98"/>
      <c r="AI43" s="100">
        <f>SUM(AI32:AI42)</f>
        <v>15686</v>
      </c>
      <c r="AJ43" s="102"/>
      <c r="AK43" s="97">
        <f>SUM(AK32:AK42)</f>
        <v>6259</v>
      </c>
      <c r="AL43" s="103">
        <f>SUM(AL32:AL42)</f>
        <v>21945</v>
      </c>
      <c r="AM43" s="97">
        <f>SUM(AM32:AM42)</f>
        <v>13145</v>
      </c>
      <c r="AN43" s="97">
        <f>SUM(AN32:AN42)</f>
        <v>35090</v>
      </c>
      <c r="AO43" s="97"/>
      <c r="AP43" s="100"/>
      <c r="AQ43" s="98"/>
      <c r="AR43" s="100">
        <f>SUM(AR32:AR42)</f>
        <v>16157</v>
      </c>
      <c r="AS43" s="102"/>
      <c r="AT43" s="97">
        <f t="shared" ref="AT43" si="211">SUM(AT32:AT42)</f>
        <v>6641</v>
      </c>
      <c r="AU43" s="103">
        <f t="shared" ref="AU43" si="212">SUM(AU32:AU42)</f>
        <v>22798</v>
      </c>
      <c r="AV43" s="97">
        <f t="shared" ref="AV43" si="213">SUM(AV32:AV42)</f>
        <v>13656</v>
      </c>
      <c r="AW43" s="97">
        <f t="shared" ref="AW43" si="214">SUM(AW32:AW42)</f>
        <v>36454</v>
      </c>
      <c r="AX43" s="97"/>
      <c r="AY43" s="100"/>
      <c r="AZ43" s="98"/>
      <c r="BA43" s="100">
        <f>SUM(BA32:BA42)</f>
        <v>16641</v>
      </c>
      <c r="BB43" s="102"/>
      <c r="BC43" s="97">
        <f t="shared" ref="BC43" si="215">SUM(BC32:BC42)</f>
        <v>7045</v>
      </c>
      <c r="BD43" s="103">
        <f t="shared" ref="BD43" si="216">SUM(BD32:BD42)</f>
        <v>23686</v>
      </c>
      <c r="BE43" s="97">
        <f t="shared" ref="BE43" si="217">SUM(BE32:BE42)</f>
        <v>14188</v>
      </c>
      <c r="BF43" s="97">
        <f t="shared" ref="BF43" si="218">SUM(BF32:BF42)</f>
        <v>37874</v>
      </c>
      <c r="BG43" s="95"/>
      <c r="BH43" s="97">
        <f>SUM(BH32:BH42)</f>
        <v>92854</v>
      </c>
      <c r="BI43" s="97">
        <f t="shared" ref="BI43" si="219">SUM(BI32:BI42)</f>
        <v>36650</v>
      </c>
      <c r="BJ43" s="97">
        <f t="shared" ref="BJ43" si="220">SUM(BJ32:BJ42)</f>
        <v>129504</v>
      </c>
      <c r="BK43" s="97">
        <f t="shared" ref="BK43" si="221">SUM(BK32:BK42)</f>
        <v>77572</v>
      </c>
      <c r="BL43" s="97">
        <f t="shared" ref="BL43" si="222">SUM(BL32:BL42)</f>
        <v>207076</v>
      </c>
      <c r="BM43" s="106" t="s">
        <v>162</v>
      </c>
    </row>
    <row r="44" spans="1:65" s="22" customFormat="1" x14ac:dyDescent="0.4">
      <c r="A44" s="33" t="s">
        <v>164</v>
      </c>
      <c r="B44" s="34" t="s">
        <v>22</v>
      </c>
      <c r="C44" s="34" t="s">
        <v>27</v>
      </c>
      <c r="D44" s="159">
        <v>0.05</v>
      </c>
      <c r="E44" s="40">
        <v>212100</v>
      </c>
      <c r="F44" s="40">
        <f>2080*D44</f>
        <v>104</v>
      </c>
      <c r="G44" s="39">
        <f>E44/2080</f>
        <v>101.97115384615384</v>
      </c>
      <c r="H44" s="40">
        <f>ROUND(F44*G44,0)</f>
        <v>10605</v>
      </c>
      <c r="I44" s="58">
        <v>0.36520000000000002</v>
      </c>
      <c r="J44" s="40">
        <f>ROUND(H44*I44,0)</f>
        <v>3873</v>
      </c>
      <c r="K44" s="40">
        <f>H44+J44</f>
        <v>14478</v>
      </c>
      <c r="L44" s="40">
        <f t="shared" ref="L44:L54" si="223">ROUND(K44*$C$81,0)</f>
        <v>8672</v>
      </c>
      <c r="M44" s="40">
        <f>K44+L44</f>
        <v>23150</v>
      </c>
      <c r="N44" s="40"/>
      <c r="O44" s="60">
        <f>F44</f>
        <v>104</v>
      </c>
      <c r="P44" s="59">
        <f t="shared" ref="P44:P54" si="224">G44*(1+$C$75)</f>
        <v>105.03028846153846</v>
      </c>
      <c r="Q44" s="40">
        <f>ROUND(O44*P44,0)</f>
        <v>10923</v>
      </c>
      <c r="R44" s="58">
        <f t="shared" ref="R44:R54" si="225">I44*(1+$C$75)</f>
        <v>0.37615600000000005</v>
      </c>
      <c r="S44" s="40">
        <f>ROUND(Q44*R44,0)</f>
        <v>4109</v>
      </c>
      <c r="T44" s="40">
        <f>Q44+S44</f>
        <v>15032</v>
      </c>
      <c r="U44" s="40">
        <f t="shared" ref="U44:U54" si="226">ROUND(T44*$C$81,0)</f>
        <v>9004</v>
      </c>
      <c r="V44" s="40">
        <f>T44+U44</f>
        <v>24036</v>
      </c>
      <c r="W44" s="40"/>
      <c r="X44" s="60">
        <f>O44</f>
        <v>104</v>
      </c>
      <c r="Y44" s="59">
        <f t="shared" ref="Y44:Y54" si="227">P44*(1+$C$75)</f>
        <v>108.18119711538462</v>
      </c>
      <c r="Z44" s="40">
        <f>ROUND(X44*Y44,0)</f>
        <v>11251</v>
      </c>
      <c r="AA44" s="58">
        <f t="shared" ref="AA44:AA54" si="228">R44*(1+$C$75)</f>
        <v>0.38744068000000004</v>
      </c>
      <c r="AB44" s="40">
        <f>ROUND(Z44*AA44,0)</f>
        <v>4359</v>
      </c>
      <c r="AC44" s="40">
        <f>Z44+AB44</f>
        <v>15610</v>
      </c>
      <c r="AD44" s="40">
        <f t="shared" ref="AD44:AD54" si="229">ROUND(AC44*$C$81,0)</f>
        <v>9350</v>
      </c>
      <c r="AE44" s="40">
        <f>AC44+AD44</f>
        <v>24960</v>
      </c>
      <c r="AF44" s="40"/>
      <c r="AG44" s="60">
        <f>X44</f>
        <v>104</v>
      </c>
      <c r="AH44" s="39">
        <f t="shared" ref="AH44:AH54" si="230">Y44*(1+$C$75)</f>
        <v>111.42663302884615</v>
      </c>
      <c r="AI44" s="60">
        <f>ROUND(AG44*AH44,0)</f>
        <v>11588</v>
      </c>
      <c r="AJ44" s="61">
        <f t="shared" ref="AJ44:AJ54" si="231">AA44*(1+$C$75)</f>
        <v>0.39906390040000006</v>
      </c>
      <c r="AK44" s="40">
        <f>ROUND(AI44*AJ44,0)</f>
        <v>4624</v>
      </c>
      <c r="AL44" s="62">
        <f>AI44+AK44</f>
        <v>16212</v>
      </c>
      <c r="AM44" s="40">
        <f t="shared" ref="AM44:AM54" si="232">ROUND(AL44*$C$81,0)</f>
        <v>9711</v>
      </c>
      <c r="AN44" s="40">
        <f>AL44+AM44</f>
        <v>25923</v>
      </c>
      <c r="AO44" s="40"/>
      <c r="AP44" s="60">
        <f>AG44</f>
        <v>104</v>
      </c>
      <c r="AQ44" s="39">
        <f t="shared" ref="AQ44:AQ54" si="233">AH44*(1+$C$75)</f>
        <v>114.76943201971154</v>
      </c>
      <c r="AR44" s="60">
        <f>ROUND(AP44*AQ44,0)</f>
        <v>11936</v>
      </c>
      <c r="AS44" s="61">
        <f t="shared" ref="AS44:AS54" si="234">AJ44*(1+$C$75)</f>
        <v>0.41103581741200007</v>
      </c>
      <c r="AT44" s="40">
        <f>ROUND(AR44*AS44,0)</f>
        <v>4906</v>
      </c>
      <c r="AU44" s="62">
        <f>AR44+AT44</f>
        <v>16842</v>
      </c>
      <c r="AV44" s="40">
        <f t="shared" ref="AV44:AV54" si="235">ROUND(AU44*$C$81,0)</f>
        <v>10088</v>
      </c>
      <c r="AW44" s="40">
        <f>AU44+AV44</f>
        <v>26930</v>
      </c>
      <c r="AX44" s="40"/>
      <c r="AY44" s="60">
        <f>AP44</f>
        <v>104</v>
      </c>
      <c r="AZ44" s="39">
        <f t="shared" ref="AZ44:AZ54" si="236">AQ44*(1+$C$75)</f>
        <v>118.2125149803029</v>
      </c>
      <c r="BA44" s="60">
        <f>ROUND(AY44*AZ44,0)</f>
        <v>12294</v>
      </c>
      <c r="BB44" s="61">
        <f t="shared" ref="BB44:BB54" si="237">AS44*(1+$C$75)</f>
        <v>0.42336689193436006</v>
      </c>
      <c r="BC44" s="40">
        <f>ROUND(BA44*BB44,0)</f>
        <v>5205</v>
      </c>
      <c r="BD44" s="62">
        <f>BA44+BC44</f>
        <v>17499</v>
      </c>
      <c r="BE44" s="40">
        <f t="shared" ref="BE44:BE54" si="238">ROUND(BD44*$C$81,0)</f>
        <v>10482</v>
      </c>
      <c r="BF44" s="40">
        <f>BD44+BE44</f>
        <v>27981</v>
      </c>
      <c r="BG44" s="40"/>
      <c r="BH44" s="40">
        <f>H44+Q44+Z44+AI44+AR44+BA44</f>
        <v>68597</v>
      </c>
      <c r="BI44" s="40">
        <f>J44+S44+AB44+AK44+AT44+BC44</f>
        <v>27076</v>
      </c>
      <c r="BJ44" s="60">
        <f>K44+T44+AC44+AL44+AU44+BD44</f>
        <v>95673</v>
      </c>
      <c r="BK44" s="60">
        <f t="shared" ref="BK44:BK54" si="239">L44+U44+AD44+AM44+AV44+BE44</f>
        <v>57307</v>
      </c>
      <c r="BL44" s="60">
        <f>M44+V44+AE44+AN44+AW44+BF44</f>
        <v>152980</v>
      </c>
      <c r="BM44" s="106"/>
    </row>
    <row r="45" spans="1:65" s="22" customFormat="1" x14ac:dyDescent="0.4">
      <c r="A45" s="33"/>
      <c r="B45" s="34" t="s">
        <v>28</v>
      </c>
      <c r="C45" s="34" t="s">
        <v>29</v>
      </c>
      <c r="D45" s="159">
        <v>2.5000000000000001E-2</v>
      </c>
      <c r="E45" s="40">
        <v>150000</v>
      </c>
      <c r="F45" s="40">
        <f>2080*D45</f>
        <v>52</v>
      </c>
      <c r="G45" s="39">
        <f>E45/2080</f>
        <v>72.115384615384613</v>
      </c>
      <c r="H45" s="40">
        <f>ROUND(F45*G45,0)</f>
        <v>3750</v>
      </c>
      <c r="I45" s="58">
        <v>0.36520000000000002</v>
      </c>
      <c r="J45" s="40">
        <f>ROUND(H45*I45,0)</f>
        <v>1370</v>
      </c>
      <c r="K45" s="40">
        <f>H45+J45</f>
        <v>5120</v>
      </c>
      <c r="L45" s="40">
        <f t="shared" si="223"/>
        <v>3067</v>
      </c>
      <c r="M45" s="40">
        <f t="shared" ref="M45:M54" si="240">K45+L45</f>
        <v>8187</v>
      </c>
      <c r="N45" s="34"/>
      <c r="O45" s="60">
        <f>F45</f>
        <v>52</v>
      </c>
      <c r="P45" s="59">
        <f t="shared" si="224"/>
        <v>74.27884615384616</v>
      </c>
      <c r="Q45" s="40">
        <f>ROUND(O45*P45,0)</f>
        <v>3863</v>
      </c>
      <c r="R45" s="58">
        <f t="shared" si="225"/>
        <v>0.37615600000000005</v>
      </c>
      <c r="S45" s="40">
        <f>ROUND(Q45*R45,0)</f>
        <v>1453</v>
      </c>
      <c r="T45" s="40">
        <f>Q45+S45</f>
        <v>5316</v>
      </c>
      <c r="U45" s="40">
        <f t="shared" si="226"/>
        <v>3184</v>
      </c>
      <c r="V45" s="40">
        <f>T45+U45</f>
        <v>8500</v>
      </c>
      <c r="W45" s="40"/>
      <c r="X45" s="60">
        <f>O45</f>
        <v>52</v>
      </c>
      <c r="Y45" s="59">
        <f t="shared" si="227"/>
        <v>76.507211538461547</v>
      </c>
      <c r="Z45" s="40">
        <f>ROUND(X45*Y45,0)</f>
        <v>3978</v>
      </c>
      <c r="AA45" s="58">
        <f t="shared" si="228"/>
        <v>0.38744068000000004</v>
      </c>
      <c r="AB45" s="40">
        <f>ROUND(Z45*AA45,0)</f>
        <v>1541</v>
      </c>
      <c r="AC45" s="40">
        <f>Z45+AB45</f>
        <v>5519</v>
      </c>
      <c r="AD45" s="40">
        <f t="shared" si="229"/>
        <v>3306</v>
      </c>
      <c r="AE45" s="40">
        <f>AC45+AD45</f>
        <v>8825</v>
      </c>
      <c r="AF45" s="40"/>
      <c r="AG45" s="60">
        <f>X45</f>
        <v>52</v>
      </c>
      <c r="AH45" s="39">
        <f t="shared" si="230"/>
        <v>78.802427884615398</v>
      </c>
      <c r="AI45" s="60">
        <f>ROUND(AG45*AH45,0)</f>
        <v>4098</v>
      </c>
      <c r="AJ45" s="61">
        <f t="shared" si="231"/>
        <v>0.39906390040000006</v>
      </c>
      <c r="AK45" s="40">
        <f>ROUND(AI45*AJ45,0)</f>
        <v>1635</v>
      </c>
      <c r="AL45" s="62">
        <f>AI45+AK45</f>
        <v>5733</v>
      </c>
      <c r="AM45" s="40">
        <f t="shared" si="232"/>
        <v>3434</v>
      </c>
      <c r="AN45" s="40">
        <f>AL45+AM45</f>
        <v>9167</v>
      </c>
      <c r="AO45" s="40"/>
      <c r="AP45" s="60">
        <f>AG45</f>
        <v>52</v>
      </c>
      <c r="AQ45" s="39">
        <f t="shared" si="233"/>
        <v>81.166500721153866</v>
      </c>
      <c r="AR45" s="60">
        <f>ROUND(AP45*AQ45,0)</f>
        <v>4221</v>
      </c>
      <c r="AS45" s="61">
        <f t="shared" si="234"/>
        <v>0.41103581741200007</v>
      </c>
      <c r="AT45" s="40">
        <f>ROUND(AR45*AS45,0)</f>
        <v>1735</v>
      </c>
      <c r="AU45" s="62">
        <f>AR45+AT45</f>
        <v>5956</v>
      </c>
      <c r="AV45" s="40">
        <f t="shared" si="235"/>
        <v>3568</v>
      </c>
      <c r="AW45" s="40">
        <f>AU45+AV45</f>
        <v>9524</v>
      </c>
      <c r="AX45" s="40"/>
      <c r="AY45" s="60">
        <f>AP45</f>
        <v>52</v>
      </c>
      <c r="AZ45" s="39">
        <f t="shared" si="236"/>
        <v>83.601495742788487</v>
      </c>
      <c r="BA45" s="60">
        <f>ROUND(AY45*AZ45,0)</f>
        <v>4347</v>
      </c>
      <c r="BB45" s="61">
        <f t="shared" si="237"/>
        <v>0.42336689193436006</v>
      </c>
      <c r="BC45" s="40">
        <f>ROUND(BA45*BB45,0)</f>
        <v>1840</v>
      </c>
      <c r="BD45" s="62">
        <f>BA45+BC45</f>
        <v>6187</v>
      </c>
      <c r="BE45" s="40">
        <f t="shared" si="238"/>
        <v>3706</v>
      </c>
      <c r="BF45" s="40">
        <f>BD45+BE45</f>
        <v>9893</v>
      </c>
      <c r="BG45" s="34"/>
      <c r="BH45" s="40">
        <f>H45+Q45+Z45+AI45+AR45+BA45</f>
        <v>24257</v>
      </c>
      <c r="BI45" s="40">
        <f>J45+S45+AB45+AK45+AT45+BC45</f>
        <v>9574</v>
      </c>
      <c r="BJ45" s="60">
        <f>K45+T45+AC45+AL45+AU45+BD45</f>
        <v>33831</v>
      </c>
      <c r="BK45" s="60">
        <f t="shared" si="239"/>
        <v>20265</v>
      </c>
      <c r="BL45" s="60">
        <f t="shared" ref="BL45:BL54" si="241">M45+V45+AE45+AN45+AW45+BF45</f>
        <v>54096</v>
      </c>
      <c r="BM45" s="107"/>
    </row>
    <row r="46" spans="1:65" s="22" customFormat="1" x14ac:dyDescent="0.4">
      <c r="A46" s="33"/>
      <c r="B46" s="34"/>
      <c r="C46" s="34"/>
      <c r="D46" s="159"/>
      <c r="E46" s="40"/>
      <c r="F46" s="40">
        <f t="shared" ref="F46:F54" si="242">2080*D46</f>
        <v>0</v>
      </c>
      <c r="G46" s="39">
        <f t="shared" ref="G46:G54" si="243">E46/2080</f>
        <v>0</v>
      </c>
      <c r="H46" s="40">
        <f t="shared" ref="H46:H54" si="244">ROUND(F46*G46,0)</f>
        <v>0</v>
      </c>
      <c r="I46" s="58">
        <v>0.36520000000000002</v>
      </c>
      <c r="J46" s="40">
        <f t="shared" ref="J46:J54" si="245">ROUND(H46*I46,0)</f>
        <v>0</v>
      </c>
      <c r="K46" s="40">
        <f t="shared" ref="K46:K54" si="246">H46+J46</f>
        <v>0</v>
      </c>
      <c r="L46" s="40">
        <f t="shared" si="223"/>
        <v>0</v>
      </c>
      <c r="M46" s="40">
        <f t="shared" si="240"/>
        <v>0</v>
      </c>
      <c r="N46" s="34"/>
      <c r="O46" s="60">
        <f t="shared" ref="O46:O54" si="247">F46</f>
        <v>0</v>
      </c>
      <c r="P46" s="59">
        <f t="shared" si="224"/>
        <v>0</v>
      </c>
      <c r="Q46" s="40">
        <f t="shared" ref="Q46:Q54" si="248">ROUND(O46*P46,0)</f>
        <v>0</v>
      </c>
      <c r="R46" s="58">
        <f t="shared" si="225"/>
        <v>0.37615600000000005</v>
      </c>
      <c r="S46" s="40">
        <f t="shared" ref="S46:S54" si="249">ROUND(Q46*R46,0)</f>
        <v>0</v>
      </c>
      <c r="T46" s="40">
        <f t="shared" ref="T46:T54" si="250">Q46+S46</f>
        <v>0</v>
      </c>
      <c r="U46" s="40">
        <f t="shared" si="226"/>
        <v>0</v>
      </c>
      <c r="V46" s="40">
        <f t="shared" ref="V46:V54" si="251">T46+U46</f>
        <v>0</v>
      </c>
      <c r="W46" s="40"/>
      <c r="X46" s="60">
        <f t="shared" ref="X46:X54" si="252">O46</f>
        <v>0</v>
      </c>
      <c r="Y46" s="59">
        <f t="shared" si="227"/>
        <v>0</v>
      </c>
      <c r="Z46" s="40">
        <f t="shared" ref="Z46:Z54" si="253">ROUND(X46*Y46,0)</f>
        <v>0</v>
      </c>
      <c r="AA46" s="58">
        <f t="shared" si="228"/>
        <v>0.38744068000000004</v>
      </c>
      <c r="AB46" s="40">
        <f t="shared" ref="AB46:AB54" si="254">ROUND(Z46*AA46,0)</f>
        <v>0</v>
      </c>
      <c r="AC46" s="40">
        <f t="shared" ref="AC46:AC54" si="255">Z46+AB46</f>
        <v>0</v>
      </c>
      <c r="AD46" s="40">
        <f t="shared" si="229"/>
        <v>0</v>
      </c>
      <c r="AE46" s="40">
        <f t="shared" ref="AE46:AE54" si="256">AC46+AD46</f>
        <v>0</v>
      </c>
      <c r="AF46" s="40"/>
      <c r="AG46" s="60">
        <f t="shared" ref="AG46:AG54" si="257">X46</f>
        <v>0</v>
      </c>
      <c r="AH46" s="39">
        <f t="shared" si="230"/>
        <v>0</v>
      </c>
      <c r="AI46" s="60">
        <f t="shared" ref="AI46:AI54" si="258">ROUND(AG46*AH46,0)</f>
        <v>0</v>
      </c>
      <c r="AJ46" s="61">
        <f t="shared" si="231"/>
        <v>0.39906390040000006</v>
      </c>
      <c r="AK46" s="40">
        <f t="shared" ref="AK46:AK54" si="259">ROUND(AI46*AJ46,0)</f>
        <v>0</v>
      </c>
      <c r="AL46" s="62">
        <f t="shared" ref="AL46:AL54" si="260">AI46+AK46</f>
        <v>0</v>
      </c>
      <c r="AM46" s="40">
        <f t="shared" si="232"/>
        <v>0</v>
      </c>
      <c r="AN46" s="40">
        <f t="shared" ref="AN46:AN54" si="261">AL46+AM46</f>
        <v>0</v>
      </c>
      <c r="AO46" s="40"/>
      <c r="AP46" s="60">
        <f t="shared" ref="AP46:AP54" si="262">AG46</f>
        <v>0</v>
      </c>
      <c r="AQ46" s="39">
        <f t="shared" si="233"/>
        <v>0</v>
      </c>
      <c r="AR46" s="60">
        <f t="shared" ref="AR46:AR54" si="263">ROUND(AP46*AQ46,0)</f>
        <v>0</v>
      </c>
      <c r="AS46" s="61">
        <f t="shared" si="234"/>
        <v>0.41103581741200007</v>
      </c>
      <c r="AT46" s="40">
        <f t="shared" ref="AT46:AT54" si="264">ROUND(AR46*AS46,0)</f>
        <v>0</v>
      </c>
      <c r="AU46" s="62">
        <f t="shared" ref="AU46:AU54" si="265">AR46+AT46</f>
        <v>0</v>
      </c>
      <c r="AV46" s="40">
        <f t="shared" si="235"/>
        <v>0</v>
      </c>
      <c r="AW46" s="40">
        <f t="shared" ref="AW46:AW54" si="266">AU46+AV46</f>
        <v>0</v>
      </c>
      <c r="AX46" s="40"/>
      <c r="AY46" s="60">
        <f t="shared" ref="AY46:AY54" si="267">AP46</f>
        <v>0</v>
      </c>
      <c r="AZ46" s="39">
        <f t="shared" si="236"/>
        <v>0</v>
      </c>
      <c r="BA46" s="60">
        <f t="shared" ref="BA46:BA54" si="268">ROUND(AY46*AZ46,0)</f>
        <v>0</v>
      </c>
      <c r="BB46" s="61">
        <f t="shared" si="237"/>
        <v>0.42336689193436006</v>
      </c>
      <c r="BC46" s="40">
        <f t="shared" ref="BC46:BC54" si="269">ROUND(BA46*BB46,0)</f>
        <v>0</v>
      </c>
      <c r="BD46" s="62">
        <f t="shared" ref="BD46:BD54" si="270">BA46+BC46</f>
        <v>0</v>
      </c>
      <c r="BE46" s="40">
        <f t="shared" si="238"/>
        <v>0</v>
      </c>
      <c r="BF46" s="40">
        <f t="shared" ref="BF46:BF54" si="271">BD46+BE46</f>
        <v>0</v>
      </c>
      <c r="BG46" s="34"/>
      <c r="BH46" s="40">
        <f t="shared" ref="BH46:BH54" si="272">H46+Q46+Z46+AI46+AR46+BA46</f>
        <v>0</v>
      </c>
      <c r="BI46" s="40">
        <f t="shared" ref="BI46:BI54" si="273">J46+S46+AB46+AK46+AT46+BC46</f>
        <v>0</v>
      </c>
      <c r="BJ46" s="60">
        <f t="shared" ref="BJ46:BJ54" si="274">K46+T46+AC46+AL46+AU46+BD46</f>
        <v>0</v>
      </c>
      <c r="BK46" s="60">
        <f t="shared" si="239"/>
        <v>0</v>
      </c>
      <c r="BL46" s="60">
        <f t="shared" si="241"/>
        <v>0</v>
      </c>
      <c r="BM46" s="107"/>
    </row>
    <row r="47" spans="1:65" s="22" customFormat="1" x14ac:dyDescent="0.4">
      <c r="A47" s="33"/>
      <c r="B47" s="34"/>
      <c r="C47" s="34"/>
      <c r="D47" s="159"/>
      <c r="E47" s="40"/>
      <c r="F47" s="40">
        <f t="shared" si="242"/>
        <v>0</v>
      </c>
      <c r="G47" s="39">
        <f t="shared" si="243"/>
        <v>0</v>
      </c>
      <c r="H47" s="40">
        <f t="shared" si="244"/>
        <v>0</v>
      </c>
      <c r="I47" s="58">
        <v>0.36520000000000002</v>
      </c>
      <c r="J47" s="40">
        <f t="shared" si="245"/>
        <v>0</v>
      </c>
      <c r="K47" s="40">
        <f t="shared" si="246"/>
        <v>0</v>
      </c>
      <c r="L47" s="40">
        <f t="shared" si="223"/>
        <v>0</v>
      </c>
      <c r="M47" s="40">
        <f t="shared" si="240"/>
        <v>0</v>
      </c>
      <c r="N47" s="34"/>
      <c r="O47" s="60">
        <f t="shared" si="247"/>
        <v>0</v>
      </c>
      <c r="P47" s="59">
        <f t="shared" si="224"/>
        <v>0</v>
      </c>
      <c r="Q47" s="40">
        <f t="shared" si="248"/>
        <v>0</v>
      </c>
      <c r="R47" s="58">
        <f t="shared" si="225"/>
        <v>0.37615600000000005</v>
      </c>
      <c r="S47" s="40">
        <f t="shared" si="249"/>
        <v>0</v>
      </c>
      <c r="T47" s="40">
        <f t="shared" si="250"/>
        <v>0</v>
      </c>
      <c r="U47" s="40">
        <f t="shared" si="226"/>
        <v>0</v>
      </c>
      <c r="V47" s="40">
        <f t="shared" si="251"/>
        <v>0</v>
      </c>
      <c r="W47" s="40"/>
      <c r="X47" s="60">
        <f t="shared" si="252"/>
        <v>0</v>
      </c>
      <c r="Y47" s="59">
        <f t="shared" si="227"/>
        <v>0</v>
      </c>
      <c r="Z47" s="40">
        <f t="shared" si="253"/>
        <v>0</v>
      </c>
      <c r="AA47" s="58">
        <f t="shared" si="228"/>
        <v>0.38744068000000004</v>
      </c>
      <c r="AB47" s="40">
        <f t="shared" si="254"/>
        <v>0</v>
      </c>
      <c r="AC47" s="40">
        <f t="shared" si="255"/>
        <v>0</v>
      </c>
      <c r="AD47" s="40">
        <f t="shared" si="229"/>
        <v>0</v>
      </c>
      <c r="AE47" s="40">
        <f t="shared" si="256"/>
        <v>0</v>
      </c>
      <c r="AF47" s="40"/>
      <c r="AG47" s="60">
        <f t="shared" si="257"/>
        <v>0</v>
      </c>
      <c r="AH47" s="39">
        <f t="shared" si="230"/>
        <v>0</v>
      </c>
      <c r="AI47" s="60">
        <f t="shared" si="258"/>
        <v>0</v>
      </c>
      <c r="AJ47" s="61">
        <f t="shared" si="231"/>
        <v>0.39906390040000006</v>
      </c>
      <c r="AK47" s="40">
        <f t="shared" si="259"/>
        <v>0</v>
      </c>
      <c r="AL47" s="62">
        <f t="shared" si="260"/>
        <v>0</v>
      </c>
      <c r="AM47" s="40">
        <f t="shared" si="232"/>
        <v>0</v>
      </c>
      <c r="AN47" s="40">
        <f t="shared" si="261"/>
        <v>0</v>
      </c>
      <c r="AO47" s="40"/>
      <c r="AP47" s="60">
        <f t="shared" si="262"/>
        <v>0</v>
      </c>
      <c r="AQ47" s="39">
        <f t="shared" si="233"/>
        <v>0</v>
      </c>
      <c r="AR47" s="60">
        <f t="shared" si="263"/>
        <v>0</v>
      </c>
      <c r="AS47" s="61">
        <f t="shared" si="234"/>
        <v>0.41103581741200007</v>
      </c>
      <c r="AT47" s="40">
        <f t="shared" si="264"/>
        <v>0</v>
      </c>
      <c r="AU47" s="62">
        <f t="shared" si="265"/>
        <v>0</v>
      </c>
      <c r="AV47" s="40">
        <f t="shared" si="235"/>
        <v>0</v>
      </c>
      <c r="AW47" s="40">
        <f t="shared" si="266"/>
        <v>0</v>
      </c>
      <c r="AX47" s="40"/>
      <c r="AY47" s="60">
        <f t="shared" si="267"/>
        <v>0</v>
      </c>
      <c r="AZ47" s="39">
        <f t="shared" si="236"/>
        <v>0</v>
      </c>
      <c r="BA47" s="60">
        <f t="shared" si="268"/>
        <v>0</v>
      </c>
      <c r="BB47" s="61">
        <f t="shared" si="237"/>
        <v>0.42336689193436006</v>
      </c>
      <c r="BC47" s="40">
        <f t="shared" si="269"/>
        <v>0</v>
      </c>
      <c r="BD47" s="62">
        <f t="shared" si="270"/>
        <v>0</v>
      </c>
      <c r="BE47" s="40">
        <f t="shared" si="238"/>
        <v>0</v>
      </c>
      <c r="BF47" s="40">
        <f t="shared" si="271"/>
        <v>0</v>
      </c>
      <c r="BG47" s="34"/>
      <c r="BH47" s="40">
        <f t="shared" si="272"/>
        <v>0</v>
      </c>
      <c r="BI47" s="40">
        <f t="shared" si="273"/>
        <v>0</v>
      </c>
      <c r="BJ47" s="60">
        <f t="shared" si="274"/>
        <v>0</v>
      </c>
      <c r="BK47" s="60">
        <f t="shared" si="239"/>
        <v>0</v>
      </c>
      <c r="BL47" s="60">
        <f t="shared" si="241"/>
        <v>0</v>
      </c>
      <c r="BM47" s="107"/>
    </row>
    <row r="48" spans="1:65" s="22" customFormat="1" x14ac:dyDescent="0.4">
      <c r="A48" s="33"/>
      <c r="B48" s="34"/>
      <c r="C48" s="34"/>
      <c r="D48" s="159"/>
      <c r="E48" s="40"/>
      <c r="F48" s="40">
        <f t="shared" si="242"/>
        <v>0</v>
      </c>
      <c r="G48" s="39">
        <f t="shared" si="243"/>
        <v>0</v>
      </c>
      <c r="H48" s="40">
        <f t="shared" si="244"/>
        <v>0</v>
      </c>
      <c r="I48" s="58">
        <v>0.36520000000000002</v>
      </c>
      <c r="J48" s="40">
        <f t="shared" si="245"/>
        <v>0</v>
      </c>
      <c r="K48" s="40">
        <f t="shared" si="246"/>
        <v>0</v>
      </c>
      <c r="L48" s="40">
        <f t="shared" si="223"/>
        <v>0</v>
      </c>
      <c r="M48" s="40">
        <f t="shared" si="240"/>
        <v>0</v>
      </c>
      <c r="N48" s="34"/>
      <c r="O48" s="60">
        <f t="shared" si="247"/>
        <v>0</v>
      </c>
      <c r="P48" s="59">
        <f t="shared" si="224"/>
        <v>0</v>
      </c>
      <c r="Q48" s="40">
        <f t="shared" si="248"/>
        <v>0</v>
      </c>
      <c r="R48" s="58">
        <f t="shared" si="225"/>
        <v>0.37615600000000005</v>
      </c>
      <c r="S48" s="40">
        <f t="shared" si="249"/>
        <v>0</v>
      </c>
      <c r="T48" s="40">
        <f t="shared" si="250"/>
        <v>0</v>
      </c>
      <c r="U48" s="40">
        <f t="shared" si="226"/>
        <v>0</v>
      </c>
      <c r="V48" s="40">
        <f t="shared" si="251"/>
        <v>0</v>
      </c>
      <c r="W48" s="40"/>
      <c r="X48" s="60">
        <f t="shared" si="252"/>
        <v>0</v>
      </c>
      <c r="Y48" s="59">
        <f t="shared" si="227"/>
        <v>0</v>
      </c>
      <c r="Z48" s="40">
        <f t="shared" si="253"/>
        <v>0</v>
      </c>
      <c r="AA48" s="58">
        <f t="shared" si="228"/>
        <v>0.38744068000000004</v>
      </c>
      <c r="AB48" s="40">
        <f t="shared" si="254"/>
        <v>0</v>
      </c>
      <c r="AC48" s="40">
        <f t="shared" si="255"/>
        <v>0</v>
      </c>
      <c r="AD48" s="40">
        <f t="shared" si="229"/>
        <v>0</v>
      </c>
      <c r="AE48" s="40">
        <f t="shared" si="256"/>
        <v>0</v>
      </c>
      <c r="AF48" s="40"/>
      <c r="AG48" s="60">
        <f t="shared" si="257"/>
        <v>0</v>
      </c>
      <c r="AH48" s="39">
        <f t="shared" si="230"/>
        <v>0</v>
      </c>
      <c r="AI48" s="60">
        <f t="shared" si="258"/>
        <v>0</v>
      </c>
      <c r="AJ48" s="61">
        <f t="shared" si="231"/>
        <v>0.39906390040000006</v>
      </c>
      <c r="AK48" s="40">
        <f t="shared" si="259"/>
        <v>0</v>
      </c>
      <c r="AL48" s="62">
        <f t="shared" si="260"/>
        <v>0</v>
      </c>
      <c r="AM48" s="40">
        <f t="shared" si="232"/>
        <v>0</v>
      </c>
      <c r="AN48" s="40">
        <f t="shared" si="261"/>
        <v>0</v>
      </c>
      <c r="AO48" s="40"/>
      <c r="AP48" s="60">
        <f t="shared" si="262"/>
        <v>0</v>
      </c>
      <c r="AQ48" s="39">
        <f t="shared" si="233"/>
        <v>0</v>
      </c>
      <c r="AR48" s="60">
        <f t="shared" si="263"/>
        <v>0</v>
      </c>
      <c r="AS48" s="61">
        <f t="shared" si="234"/>
        <v>0.41103581741200007</v>
      </c>
      <c r="AT48" s="40">
        <f t="shared" si="264"/>
        <v>0</v>
      </c>
      <c r="AU48" s="62">
        <f t="shared" si="265"/>
        <v>0</v>
      </c>
      <c r="AV48" s="40">
        <f t="shared" si="235"/>
        <v>0</v>
      </c>
      <c r="AW48" s="40">
        <f t="shared" si="266"/>
        <v>0</v>
      </c>
      <c r="AX48" s="40"/>
      <c r="AY48" s="60">
        <f t="shared" si="267"/>
        <v>0</v>
      </c>
      <c r="AZ48" s="39">
        <f t="shared" si="236"/>
        <v>0</v>
      </c>
      <c r="BA48" s="60">
        <f t="shared" si="268"/>
        <v>0</v>
      </c>
      <c r="BB48" s="61">
        <f t="shared" si="237"/>
        <v>0.42336689193436006</v>
      </c>
      <c r="BC48" s="40">
        <f t="shared" si="269"/>
        <v>0</v>
      </c>
      <c r="BD48" s="62">
        <f t="shared" si="270"/>
        <v>0</v>
      </c>
      <c r="BE48" s="40">
        <f t="shared" si="238"/>
        <v>0</v>
      </c>
      <c r="BF48" s="40">
        <f t="shared" si="271"/>
        <v>0</v>
      </c>
      <c r="BG48" s="34"/>
      <c r="BH48" s="40">
        <f t="shared" si="272"/>
        <v>0</v>
      </c>
      <c r="BI48" s="40">
        <f t="shared" si="273"/>
        <v>0</v>
      </c>
      <c r="BJ48" s="60">
        <f t="shared" si="274"/>
        <v>0</v>
      </c>
      <c r="BK48" s="60">
        <f t="shared" si="239"/>
        <v>0</v>
      </c>
      <c r="BL48" s="60">
        <f t="shared" si="241"/>
        <v>0</v>
      </c>
      <c r="BM48" s="107"/>
    </row>
    <row r="49" spans="1:65" s="22" customFormat="1" x14ac:dyDescent="0.4">
      <c r="A49" s="33"/>
      <c r="B49" s="34"/>
      <c r="C49" s="34"/>
      <c r="D49" s="159"/>
      <c r="E49" s="40"/>
      <c r="F49" s="40">
        <f t="shared" si="242"/>
        <v>0</v>
      </c>
      <c r="G49" s="39">
        <f t="shared" si="243"/>
        <v>0</v>
      </c>
      <c r="H49" s="40">
        <f t="shared" si="244"/>
        <v>0</v>
      </c>
      <c r="I49" s="58">
        <v>0.36520000000000002</v>
      </c>
      <c r="J49" s="40">
        <f t="shared" si="245"/>
        <v>0</v>
      </c>
      <c r="K49" s="40">
        <f t="shared" si="246"/>
        <v>0</v>
      </c>
      <c r="L49" s="40">
        <f t="shared" si="223"/>
        <v>0</v>
      </c>
      <c r="M49" s="40">
        <f t="shared" si="240"/>
        <v>0</v>
      </c>
      <c r="N49" s="34"/>
      <c r="O49" s="60">
        <f t="shared" si="247"/>
        <v>0</v>
      </c>
      <c r="P49" s="59">
        <f t="shared" si="224"/>
        <v>0</v>
      </c>
      <c r="Q49" s="40">
        <f t="shared" si="248"/>
        <v>0</v>
      </c>
      <c r="R49" s="58">
        <f t="shared" si="225"/>
        <v>0.37615600000000005</v>
      </c>
      <c r="S49" s="40">
        <f t="shared" si="249"/>
        <v>0</v>
      </c>
      <c r="T49" s="40">
        <f t="shared" si="250"/>
        <v>0</v>
      </c>
      <c r="U49" s="40">
        <f t="shared" si="226"/>
        <v>0</v>
      </c>
      <c r="V49" s="40">
        <f t="shared" si="251"/>
        <v>0</v>
      </c>
      <c r="W49" s="40"/>
      <c r="X49" s="60">
        <f t="shared" si="252"/>
        <v>0</v>
      </c>
      <c r="Y49" s="59">
        <f t="shared" si="227"/>
        <v>0</v>
      </c>
      <c r="Z49" s="40">
        <f t="shared" si="253"/>
        <v>0</v>
      </c>
      <c r="AA49" s="58">
        <f t="shared" si="228"/>
        <v>0.38744068000000004</v>
      </c>
      <c r="AB49" s="40">
        <f t="shared" si="254"/>
        <v>0</v>
      </c>
      <c r="AC49" s="40">
        <f t="shared" si="255"/>
        <v>0</v>
      </c>
      <c r="AD49" s="40">
        <f t="shared" si="229"/>
        <v>0</v>
      </c>
      <c r="AE49" s="40">
        <f t="shared" si="256"/>
        <v>0</v>
      </c>
      <c r="AF49" s="40"/>
      <c r="AG49" s="60">
        <f t="shared" si="257"/>
        <v>0</v>
      </c>
      <c r="AH49" s="39">
        <f t="shared" si="230"/>
        <v>0</v>
      </c>
      <c r="AI49" s="60">
        <f t="shared" si="258"/>
        <v>0</v>
      </c>
      <c r="AJ49" s="61">
        <f t="shared" si="231"/>
        <v>0.39906390040000006</v>
      </c>
      <c r="AK49" s="40">
        <f t="shared" si="259"/>
        <v>0</v>
      </c>
      <c r="AL49" s="62">
        <f t="shared" si="260"/>
        <v>0</v>
      </c>
      <c r="AM49" s="40">
        <f t="shared" si="232"/>
        <v>0</v>
      </c>
      <c r="AN49" s="40">
        <f t="shared" si="261"/>
        <v>0</v>
      </c>
      <c r="AO49" s="40"/>
      <c r="AP49" s="60">
        <f t="shared" si="262"/>
        <v>0</v>
      </c>
      <c r="AQ49" s="39">
        <f t="shared" si="233"/>
        <v>0</v>
      </c>
      <c r="AR49" s="60">
        <f t="shared" si="263"/>
        <v>0</v>
      </c>
      <c r="AS49" s="61">
        <f t="shared" si="234"/>
        <v>0.41103581741200007</v>
      </c>
      <c r="AT49" s="40">
        <f t="shared" si="264"/>
        <v>0</v>
      </c>
      <c r="AU49" s="62">
        <f t="shared" si="265"/>
        <v>0</v>
      </c>
      <c r="AV49" s="40">
        <f t="shared" si="235"/>
        <v>0</v>
      </c>
      <c r="AW49" s="40">
        <f t="shared" si="266"/>
        <v>0</v>
      </c>
      <c r="AX49" s="40"/>
      <c r="AY49" s="60">
        <f t="shared" si="267"/>
        <v>0</v>
      </c>
      <c r="AZ49" s="39">
        <f t="shared" si="236"/>
        <v>0</v>
      </c>
      <c r="BA49" s="60">
        <f t="shared" si="268"/>
        <v>0</v>
      </c>
      <c r="BB49" s="61">
        <f t="shared" si="237"/>
        <v>0.42336689193436006</v>
      </c>
      <c r="BC49" s="40">
        <f t="shared" si="269"/>
        <v>0</v>
      </c>
      <c r="BD49" s="62">
        <f t="shared" si="270"/>
        <v>0</v>
      </c>
      <c r="BE49" s="40">
        <f t="shared" si="238"/>
        <v>0</v>
      </c>
      <c r="BF49" s="40">
        <f t="shared" si="271"/>
        <v>0</v>
      </c>
      <c r="BG49" s="34"/>
      <c r="BH49" s="40">
        <f t="shared" si="272"/>
        <v>0</v>
      </c>
      <c r="BI49" s="40">
        <f t="shared" si="273"/>
        <v>0</v>
      </c>
      <c r="BJ49" s="60">
        <f t="shared" si="274"/>
        <v>0</v>
      </c>
      <c r="BK49" s="60">
        <f t="shared" si="239"/>
        <v>0</v>
      </c>
      <c r="BL49" s="60">
        <f t="shared" si="241"/>
        <v>0</v>
      </c>
      <c r="BM49" s="107"/>
    </row>
    <row r="50" spans="1:65" s="22" customFormat="1" x14ac:dyDescent="0.4">
      <c r="A50" s="33"/>
      <c r="B50" s="34"/>
      <c r="C50" s="34"/>
      <c r="D50" s="159"/>
      <c r="E50" s="40"/>
      <c r="F50" s="40">
        <f t="shared" si="242"/>
        <v>0</v>
      </c>
      <c r="G50" s="39">
        <f t="shared" si="243"/>
        <v>0</v>
      </c>
      <c r="H50" s="40">
        <f t="shared" si="244"/>
        <v>0</v>
      </c>
      <c r="I50" s="58">
        <v>0.36520000000000002</v>
      </c>
      <c r="J50" s="40">
        <f t="shared" si="245"/>
        <v>0</v>
      </c>
      <c r="K50" s="40">
        <f t="shared" si="246"/>
        <v>0</v>
      </c>
      <c r="L50" s="40">
        <f t="shared" si="223"/>
        <v>0</v>
      </c>
      <c r="M50" s="40">
        <f t="shared" si="240"/>
        <v>0</v>
      </c>
      <c r="N50" s="34"/>
      <c r="O50" s="60">
        <f t="shared" si="247"/>
        <v>0</v>
      </c>
      <c r="P50" s="59">
        <f t="shared" si="224"/>
        <v>0</v>
      </c>
      <c r="Q50" s="40">
        <f t="shared" si="248"/>
        <v>0</v>
      </c>
      <c r="R50" s="58">
        <f t="shared" si="225"/>
        <v>0.37615600000000005</v>
      </c>
      <c r="S50" s="40">
        <f t="shared" si="249"/>
        <v>0</v>
      </c>
      <c r="T50" s="40">
        <f t="shared" si="250"/>
        <v>0</v>
      </c>
      <c r="U50" s="40">
        <f t="shared" si="226"/>
        <v>0</v>
      </c>
      <c r="V50" s="40">
        <f t="shared" si="251"/>
        <v>0</v>
      </c>
      <c r="W50" s="40"/>
      <c r="X50" s="60">
        <f t="shared" si="252"/>
        <v>0</v>
      </c>
      <c r="Y50" s="59">
        <f t="shared" si="227"/>
        <v>0</v>
      </c>
      <c r="Z50" s="40">
        <f t="shared" si="253"/>
        <v>0</v>
      </c>
      <c r="AA50" s="58">
        <f t="shared" si="228"/>
        <v>0.38744068000000004</v>
      </c>
      <c r="AB50" s="40">
        <f t="shared" si="254"/>
        <v>0</v>
      </c>
      <c r="AC50" s="40">
        <f t="shared" si="255"/>
        <v>0</v>
      </c>
      <c r="AD50" s="40">
        <f t="shared" si="229"/>
        <v>0</v>
      </c>
      <c r="AE50" s="40">
        <f t="shared" si="256"/>
        <v>0</v>
      </c>
      <c r="AF50" s="40"/>
      <c r="AG50" s="60">
        <f t="shared" si="257"/>
        <v>0</v>
      </c>
      <c r="AH50" s="39">
        <f t="shared" si="230"/>
        <v>0</v>
      </c>
      <c r="AI50" s="60">
        <f t="shared" si="258"/>
        <v>0</v>
      </c>
      <c r="AJ50" s="61">
        <f t="shared" si="231"/>
        <v>0.39906390040000006</v>
      </c>
      <c r="AK50" s="40">
        <f t="shared" si="259"/>
        <v>0</v>
      </c>
      <c r="AL50" s="62">
        <f t="shared" si="260"/>
        <v>0</v>
      </c>
      <c r="AM50" s="40">
        <f t="shared" si="232"/>
        <v>0</v>
      </c>
      <c r="AN50" s="40">
        <f t="shared" si="261"/>
        <v>0</v>
      </c>
      <c r="AO50" s="40"/>
      <c r="AP50" s="60">
        <f t="shared" si="262"/>
        <v>0</v>
      </c>
      <c r="AQ50" s="39">
        <f t="shared" si="233"/>
        <v>0</v>
      </c>
      <c r="AR50" s="60">
        <f t="shared" si="263"/>
        <v>0</v>
      </c>
      <c r="AS50" s="61">
        <f t="shared" si="234"/>
        <v>0.41103581741200007</v>
      </c>
      <c r="AT50" s="40">
        <f t="shared" si="264"/>
        <v>0</v>
      </c>
      <c r="AU50" s="62">
        <f t="shared" si="265"/>
        <v>0</v>
      </c>
      <c r="AV50" s="40">
        <f t="shared" si="235"/>
        <v>0</v>
      </c>
      <c r="AW50" s="40">
        <f t="shared" si="266"/>
        <v>0</v>
      </c>
      <c r="AX50" s="40"/>
      <c r="AY50" s="60">
        <f t="shared" si="267"/>
        <v>0</v>
      </c>
      <c r="AZ50" s="39">
        <f t="shared" si="236"/>
        <v>0</v>
      </c>
      <c r="BA50" s="60">
        <f t="shared" si="268"/>
        <v>0</v>
      </c>
      <c r="BB50" s="61">
        <f t="shared" si="237"/>
        <v>0.42336689193436006</v>
      </c>
      <c r="BC50" s="40">
        <f t="shared" si="269"/>
        <v>0</v>
      </c>
      <c r="BD50" s="62">
        <f t="shared" si="270"/>
        <v>0</v>
      </c>
      <c r="BE50" s="40">
        <f t="shared" si="238"/>
        <v>0</v>
      </c>
      <c r="BF50" s="40">
        <f t="shared" si="271"/>
        <v>0</v>
      </c>
      <c r="BG50" s="34"/>
      <c r="BH50" s="40">
        <f t="shared" si="272"/>
        <v>0</v>
      </c>
      <c r="BI50" s="40">
        <f t="shared" si="273"/>
        <v>0</v>
      </c>
      <c r="BJ50" s="60">
        <f t="shared" si="274"/>
        <v>0</v>
      </c>
      <c r="BK50" s="60">
        <f t="shared" si="239"/>
        <v>0</v>
      </c>
      <c r="BL50" s="60">
        <f t="shared" si="241"/>
        <v>0</v>
      </c>
      <c r="BM50" s="107"/>
    </row>
    <row r="51" spans="1:65" s="22" customFormat="1" x14ac:dyDescent="0.4">
      <c r="A51" s="33"/>
      <c r="B51" s="34"/>
      <c r="C51" s="34"/>
      <c r="D51" s="159"/>
      <c r="E51" s="40"/>
      <c r="F51" s="40">
        <f t="shared" si="242"/>
        <v>0</v>
      </c>
      <c r="G51" s="39">
        <f t="shared" si="243"/>
        <v>0</v>
      </c>
      <c r="H51" s="40">
        <f t="shared" si="244"/>
        <v>0</v>
      </c>
      <c r="I51" s="58">
        <v>0.36520000000000002</v>
      </c>
      <c r="J51" s="40">
        <f t="shared" si="245"/>
        <v>0</v>
      </c>
      <c r="K51" s="40">
        <f t="shared" si="246"/>
        <v>0</v>
      </c>
      <c r="L51" s="40">
        <f t="shared" si="223"/>
        <v>0</v>
      </c>
      <c r="M51" s="40">
        <f t="shared" si="240"/>
        <v>0</v>
      </c>
      <c r="N51" s="34"/>
      <c r="O51" s="60">
        <f t="shared" si="247"/>
        <v>0</v>
      </c>
      <c r="P51" s="59">
        <f t="shared" si="224"/>
        <v>0</v>
      </c>
      <c r="Q51" s="40">
        <f t="shared" si="248"/>
        <v>0</v>
      </c>
      <c r="R51" s="58">
        <f t="shared" si="225"/>
        <v>0.37615600000000005</v>
      </c>
      <c r="S51" s="40">
        <f t="shared" si="249"/>
        <v>0</v>
      </c>
      <c r="T51" s="40">
        <f t="shared" si="250"/>
        <v>0</v>
      </c>
      <c r="U51" s="40">
        <f t="shared" si="226"/>
        <v>0</v>
      </c>
      <c r="V51" s="40">
        <f t="shared" si="251"/>
        <v>0</v>
      </c>
      <c r="W51" s="40"/>
      <c r="X51" s="60">
        <f t="shared" si="252"/>
        <v>0</v>
      </c>
      <c r="Y51" s="59">
        <f t="shared" si="227"/>
        <v>0</v>
      </c>
      <c r="Z51" s="40">
        <f t="shared" si="253"/>
        <v>0</v>
      </c>
      <c r="AA51" s="58">
        <f t="shared" si="228"/>
        <v>0.38744068000000004</v>
      </c>
      <c r="AB51" s="40">
        <f t="shared" si="254"/>
        <v>0</v>
      </c>
      <c r="AC51" s="40">
        <f t="shared" si="255"/>
        <v>0</v>
      </c>
      <c r="AD51" s="40">
        <f t="shared" si="229"/>
        <v>0</v>
      </c>
      <c r="AE51" s="40">
        <f t="shared" si="256"/>
        <v>0</v>
      </c>
      <c r="AF51" s="40"/>
      <c r="AG51" s="60">
        <f t="shared" si="257"/>
        <v>0</v>
      </c>
      <c r="AH51" s="39">
        <f t="shared" si="230"/>
        <v>0</v>
      </c>
      <c r="AI51" s="60">
        <f t="shared" si="258"/>
        <v>0</v>
      </c>
      <c r="AJ51" s="61">
        <f t="shared" si="231"/>
        <v>0.39906390040000006</v>
      </c>
      <c r="AK51" s="40">
        <f t="shared" si="259"/>
        <v>0</v>
      </c>
      <c r="AL51" s="62">
        <f t="shared" si="260"/>
        <v>0</v>
      </c>
      <c r="AM51" s="40">
        <f t="shared" si="232"/>
        <v>0</v>
      </c>
      <c r="AN51" s="40">
        <f t="shared" si="261"/>
        <v>0</v>
      </c>
      <c r="AO51" s="40"/>
      <c r="AP51" s="60">
        <f t="shared" si="262"/>
        <v>0</v>
      </c>
      <c r="AQ51" s="39">
        <f t="shared" si="233"/>
        <v>0</v>
      </c>
      <c r="AR51" s="60">
        <f t="shared" si="263"/>
        <v>0</v>
      </c>
      <c r="AS51" s="61">
        <f t="shared" si="234"/>
        <v>0.41103581741200007</v>
      </c>
      <c r="AT51" s="40">
        <f t="shared" si="264"/>
        <v>0</v>
      </c>
      <c r="AU51" s="62">
        <f t="shared" si="265"/>
        <v>0</v>
      </c>
      <c r="AV51" s="40">
        <f t="shared" si="235"/>
        <v>0</v>
      </c>
      <c r="AW51" s="40">
        <f t="shared" si="266"/>
        <v>0</v>
      </c>
      <c r="AX51" s="40"/>
      <c r="AY51" s="60">
        <f t="shared" si="267"/>
        <v>0</v>
      </c>
      <c r="AZ51" s="39">
        <f t="shared" si="236"/>
        <v>0</v>
      </c>
      <c r="BA51" s="60">
        <f t="shared" si="268"/>
        <v>0</v>
      </c>
      <c r="BB51" s="61">
        <f t="shared" si="237"/>
        <v>0.42336689193436006</v>
      </c>
      <c r="BC51" s="40">
        <f t="shared" si="269"/>
        <v>0</v>
      </c>
      <c r="BD51" s="62">
        <f t="shared" si="270"/>
        <v>0</v>
      </c>
      <c r="BE51" s="40">
        <f t="shared" si="238"/>
        <v>0</v>
      </c>
      <c r="BF51" s="40">
        <f t="shared" si="271"/>
        <v>0</v>
      </c>
      <c r="BG51" s="34"/>
      <c r="BH51" s="40">
        <f t="shared" si="272"/>
        <v>0</v>
      </c>
      <c r="BI51" s="40">
        <f t="shared" si="273"/>
        <v>0</v>
      </c>
      <c r="BJ51" s="60">
        <f t="shared" si="274"/>
        <v>0</v>
      </c>
      <c r="BK51" s="60">
        <f t="shared" si="239"/>
        <v>0</v>
      </c>
      <c r="BL51" s="60">
        <f t="shared" si="241"/>
        <v>0</v>
      </c>
      <c r="BM51" s="107"/>
    </row>
    <row r="52" spans="1:65" s="22" customFormat="1" x14ac:dyDescent="0.4">
      <c r="A52" s="33"/>
      <c r="B52" s="34"/>
      <c r="C52" s="34"/>
      <c r="D52" s="159"/>
      <c r="E52" s="40"/>
      <c r="F52" s="40">
        <f t="shared" si="242"/>
        <v>0</v>
      </c>
      <c r="G52" s="39">
        <f t="shared" si="243"/>
        <v>0</v>
      </c>
      <c r="H52" s="40">
        <f t="shared" si="244"/>
        <v>0</v>
      </c>
      <c r="I52" s="58">
        <v>0.36520000000000002</v>
      </c>
      <c r="J52" s="40">
        <f t="shared" si="245"/>
        <v>0</v>
      </c>
      <c r="K52" s="40">
        <f t="shared" si="246"/>
        <v>0</v>
      </c>
      <c r="L52" s="40">
        <f t="shared" si="223"/>
        <v>0</v>
      </c>
      <c r="M52" s="40">
        <f t="shared" si="240"/>
        <v>0</v>
      </c>
      <c r="N52" s="34"/>
      <c r="O52" s="60">
        <f t="shared" si="247"/>
        <v>0</v>
      </c>
      <c r="P52" s="59">
        <f t="shared" si="224"/>
        <v>0</v>
      </c>
      <c r="Q52" s="40">
        <f t="shared" si="248"/>
        <v>0</v>
      </c>
      <c r="R52" s="58">
        <f t="shared" si="225"/>
        <v>0.37615600000000005</v>
      </c>
      <c r="S52" s="40">
        <f t="shared" si="249"/>
        <v>0</v>
      </c>
      <c r="T52" s="40">
        <f t="shared" si="250"/>
        <v>0</v>
      </c>
      <c r="U52" s="40">
        <f t="shared" si="226"/>
        <v>0</v>
      </c>
      <c r="V52" s="40">
        <f t="shared" si="251"/>
        <v>0</v>
      </c>
      <c r="W52" s="40"/>
      <c r="X52" s="60">
        <f t="shared" si="252"/>
        <v>0</v>
      </c>
      <c r="Y52" s="59">
        <f t="shared" si="227"/>
        <v>0</v>
      </c>
      <c r="Z52" s="40">
        <f t="shared" si="253"/>
        <v>0</v>
      </c>
      <c r="AA52" s="58">
        <f t="shared" si="228"/>
        <v>0.38744068000000004</v>
      </c>
      <c r="AB52" s="40">
        <f t="shared" si="254"/>
        <v>0</v>
      </c>
      <c r="AC52" s="40">
        <f t="shared" si="255"/>
        <v>0</v>
      </c>
      <c r="AD52" s="40">
        <f t="shared" si="229"/>
        <v>0</v>
      </c>
      <c r="AE52" s="40">
        <f t="shared" si="256"/>
        <v>0</v>
      </c>
      <c r="AF52" s="40"/>
      <c r="AG52" s="60">
        <f t="shared" si="257"/>
        <v>0</v>
      </c>
      <c r="AH52" s="39">
        <f t="shared" si="230"/>
        <v>0</v>
      </c>
      <c r="AI52" s="60">
        <f t="shared" si="258"/>
        <v>0</v>
      </c>
      <c r="AJ52" s="61">
        <f t="shared" si="231"/>
        <v>0.39906390040000006</v>
      </c>
      <c r="AK52" s="40">
        <f t="shared" si="259"/>
        <v>0</v>
      </c>
      <c r="AL52" s="62">
        <f t="shared" si="260"/>
        <v>0</v>
      </c>
      <c r="AM52" s="40">
        <f t="shared" si="232"/>
        <v>0</v>
      </c>
      <c r="AN52" s="40">
        <f t="shared" si="261"/>
        <v>0</v>
      </c>
      <c r="AO52" s="40"/>
      <c r="AP52" s="60">
        <f t="shared" si="262"/>
        <v>0</v>
      </c>
      <c r="AQ52" s="39">
        <f t="shared" si="233"/>
        <v>0</v>
      </c>
      <c r="AR52" s="60">
        <f t="shared" si="263"/>
        <v>0</v>
      </c>
      <c r="AS52" s="61">
        <f t="shared" si="234"/>
        <v>0.41103581741200007</v>
      </c>
      <c r="AT52" s="40">
        <f t="shared" si="264"/>
        <v>0</v>
      </c>
      <c r="AU52" s="62">
        <f t="shared" si="265"/>
        <v>0</v>
      </c>
      <c r="AV52" s="40">
        <f t="shared" si="235"/>
        <v>0</v>
      </c>
      <c r="AW52" s="40">
        <f t="shared" si="266"/>
        <v>0</v>
      </c>
      <c r="AX52" s="40"/>
      <c r="AY52" s="60">
        <f t="shared" si="267"/>
        <v>0</v>
      </c>
      <c r="AZ52" s="39">
        <f t="shared" si="236"/>
        <v>0</v>
      </c>
      <c r="BA52" s="60">
        <f t="shared" si="268"/>
        <v>0</v>
      </c>
      <c r="BB52" s="61">
        <f t="shared" si="237"/>
        <v>0.42336689193436006</v>
      </c>
      <c r="BC52" s="40">
        <f t="shared" si="269"/>
        <v>0</v>
      </c>
      <c r="BD52" s="62">
        <f t="shared" si="270"/>
        <v>0</v>
      </c>
      <c r="BE52" s="40">
        <f t="shared" si="238"/>
        <v>0</v>
      </c>
      <c r="BF52" s="40">
        <f t="shared" si="271"/>
        <v>0</v>
      </c>
      <c r="BG52" s="34"/>
      <c r="BH52" s="40">
        <f t="shared" si="272"/>
        <v>0</v>
      </c>
      <c r="BI52" s="40">
        <f t="shared" si="273"/>
        <v>0</v>
      </c>
      <c r="BJ52" s="60">
        <f t="shared" si="274"/>
        <v>0</v>
      </c>
      <c r="BK52" s="60">
        <f t="shared" si="239"/>
        <v>0</v>
      </c>
      <c r="BL52" s="60">
        <f t="shared" si="241"/>
        <v>0</v>
      </c>
      <c r="BM52" s="107"/>
    </row>
    <row r="53" spans="1:65" s="22" customFormat="1" x14ac:dyDescent="0.4">
      <c r="A53" s="33"/>
      <c r="B53" s="34"/>
      <c r="C53" s="34"/>
      <c r="D53" s="159"/>
      <c r="E53" s="40"/>
      <c r="F53" s="40">
        <f t="shared" si="242"/>
        <v>0</v>
      </c>
      <c r="G53" s="39">
        <f t="shared" si="243"/>
        <v>0</v>
      </c>
      <c r="H53" s="40">
        <f t="shared" si="244"/>
        <v>0</v>
      </c>
      <c r="I53" s="58">
        <v>0.36520000000000002</v>
      </c>
      <c r="J53" s="40">
        <f t="shared" si="245"/>
        <v>0</v>
      </c>
      <c r="K53" s="40">
        <f t="shared" si="246"/>
        <v>0</v>
      </c>
      <c r="L53" s="40">
        <f t="shared" si="223"/>
        <v>0</v>
      </c>
      <c r="M53" s="40">
        <f t="shared" si="240"/>
        <v>0</v>
      </c>
      <c r="N53" s="34"/>
      <c r="O53" s="60">
        <f t="shared" si="247"/>
        <v>0</v>
      </c>
      <c r="P53" s="59">
        <f t="shared" si="224"/>
        <v>0</v>
      </c>
      <c r="Q53" s="40">
        <f t="shared" si="248"/>
        <v>0</v>
      </c>
      <c r="R53" s="58">
        <f t="shared" si="225"/>
        <v>0.37615600000000005</v>
      </c>
      <c r="S53" s="40">
        <f t="shared" si="249"/>
        <v>0</v>
      </c>
      <c r="T53" s="40">
        <f t="shared" si="250"/>
        <v>0</v>
      </c>
      <c r="U53" s="40">
        <f t="shared" si="226"/>
        <v>0</v>
      </c>
      <c r="V53" s="40">
        <f t="shared" si="251"/>
        <v>0</v>
      </c>
      <c r="W53" s="40"/>
      <c r="X53" s="60">
        <f t="shared" si="252"/>
        <v>0</v>
      </c>
      <c r="Y53" s="59">
        <f t="shared" si="227"/>
        <v>0</v>
      </c>
      <c r="Z53" s="40">
        <f t="shared" si="253"/>
        <v>0</v>
      </c>
      <c r="AA53" s="58">
        <f t="shared" si="228"/>
        <v>0.38744068000000004</v>
      </c>
      <c r="AB53" s="40">
        <f t="shared" si="254"/>
        <v>0</v>
      </c>
      <c r="AC53" s="40">
        <f t="shared" si="255"/>
        <v>0</v>
      </c>
      <c r="AD53" s="40">
        <f t="shared" si="229"/>
        <v>0</v>
      </c>
      <c r="AE53" s="40">
        <f t="shared" si="256"/>
        <v>0</v>
      </c>
      <c r="AF53" s="40"/>
      <c r="AG53" s="60">
        <f t="shared" si="257"/>
        <v>0</v>
      </c>
      <c r="AH53" s="39">
        <f t="shared" si="230"/>
        <v>0</v>
      </c>
      <c r="AI53" s="60">
        <f t="shared" si="258"/>
        <v>0</v>
      </c>
      <c r="AJ53" s="61">
        <f t="shared" si="231"/>
        <v>0.39906390040000006</v>
      </c>
      <c r="AK53" s="40">
        <f t="shared" si="259"/>
        <v>0</v>
      </c>
      <c r="AL53" s="62">
        <f t="shared" si="260"/>
        <v>0</v>
      </c>
      <c r="AM53" s="40">
        <f t="shared" si="232"/>
        <v>0</v>
      </c>
      <c r="AN53" s="40">
        <f t="shared" si="261"/>
        <v>0</v>
      </c>
      <c r="AO53" s="40"/>
      <c r="AP53" s="60">
        <f t="shared" si="262"/>
        <v>0</v>
      </c>
      <c r="AQ53" s="39">
        <f t="shared" si="233"/>
        <v>0</v>
      </c>
      <c r="AR53" s="60">
        <f t="shared" si="263"/>
        <v>0</v>
      </c>
      <c r="AS53" s="61">
        <f t="shared" si="234"/>
        <v>0.41103581741200007</v>
      </c>
      <c r="AT53" s="40">
        <f t="shared" si="264"/>
        <v>0</v>
      </c>
      <c r="AU53" s="62">
        <f t="shared" si="265"/>
        <v>0</v>
      </c>
      <c r="AV53" s="40">
        <f t="shared" si="235"/>
        <v>0</v>
      </c>
      <c r="AW53" s="40">
        <f t="shared" si="266"/>
        <v>0</v>
      </c>
      <c r="AX53" s="40"/>
      <c r="AY53" s="60">
        <f t="shared" si="267"/>
        <v>0</v>
      </c>
      <c r="AZ53" s="39">
        <f t="shared" si="236"/>
        <v>0</v>
      </c>
      <c r="BA53" s="60">
        <f t="shared" si="268"/>
        <v>0</v>
      </c>
      <c r="BB53" s="61">
        <f t="shared" si="237"/>
        <v>0.42336689193436006</v>
      </c>
      <c r="BC53" s="40">
        <f t="shared" si="269"/>
        <v>0</v>
      </c>
      <c r="BD53" s="62">
        <f t="shared" si="270"/>
        <v>0</v>
      </c>
      <c r="BE53" s="40">
        <f t="shared" si="238"/>
        <v>0</v>
      </c>
      <c r="BF53" s="40">
        <f t="shared" si="271"/>
        <v>0</v>
      </c>
      <c r="BG53" s="34"/>
      <c r="BH53" s="40">
        <f t="shared" si="272"/>
        <v>0</v>
      </c>
      <c r="BI53" s="40">
        <f t="shared" si="273"/>
        <v>0</v>
      </c>
      <c r="BJ53" s="60">
        <f t="shared" si="274"/>
        <v>0</v>
      </c>
      <c r="BK53" s="60">
        <f t="shared" si="239"/>
        <v>0</v>
      </c>
      <c r="BL53" s="60">
        <f t="shared" si="241"/>
        <v>0</v>
      </c>
      <c r="BM53" s="107"/>
    </row>
    <row r="54" spans="1:65" s="22" customFormat="1" ht="14.6" thickBot="1" x14ac:dyDescent="0.45">
      <c r="A54" s="44"/>
      <c r="B54" s="37"/>
      <c r="C54" s="37"/>
      <c r="D54" s="160"/>
      <c r="E54" s="42"/>
      <c r="F54" s="42">
        <f t="shared" si="242"/>
        <v>0</v>
      </c>
      <c r="G54" s="88">
        <f t="shared" si="243"/>
        <v>0</v>
      </c>
      <c r="H54" s="42">
        <f t="shared" si="244"/>
        <v>0</v>
      </c>
      <c r="I54" s="89">
        <v>0.36520000000000002</v>
      </c>
      <c r="J54" s="42">
        <f t="shared" si="245"/>
        <v>0</v>
      </c>
      <c r="K54" s="42">
        <f t="shared" si="246"/>
        <v>0</v>
      </c>
      <c r="L54" s="42">
        <f t="shared" si="223"/>
        <v>0</v>
      </c>
      <c r="M54" s="42">
        <f t="shared" si="240"/>
        <v>0</v>
      </c>
      <c r="N54" s="37"/>
      <c r="O54" s="90">
        <f t="shared" si="247"/>
        <v>0</v>
      </c>
      <c r="P54" s="91">
        <f t="shared" si="224"/>
        <v>0</v>
      </c>
      <c r="Q54" s="42">
        <f t="shared" si="248"/>
        <v>0</v>
      </c>
      <c r="R54" s="89">
        <f t="shared" si="225"/>
        <v>0.37615600000000005</v>
      </c>
      <c r="S54" s="42">
        <f t="shared" si="249"/>
        <v>0</v>
      </c>
      <c r="T54" s="42">
        <f t="shared" si="250"/>
        <v>0</v>
      </c>
      <c r="U54" s="42">
        <f t="shared" si="226"/>
        <v>0</v>
      </c>
      <c r="V54" s="42">
        <f t="shared" si="251"/>
        <v>0</v>
      </c>
      <c r="W54" s="42"/>
      <c r="X54" s="90">
        <f t="shared" si="252"/>
        <v>0</v>
      </c>
      <c r="Y54" s="91">
        <f t="shared" si="227"/>
        <v>0</v>
      </c>
      <c r="Z54" s="42">
        <f t="shared" si="253"/>
        <v>0</v>
      </c>
      <c r="AA54" s="89">
        <f t="shared" si="228"/>
        <v>0.38744068000000004</v>
      </c>
      <c r="AB54" s="42">
        <f t="shared" si="254"/>
        <v>0</v>
      </c>
      <c r="AC54" s="42">
        <f t="shared" si="255"/>
        <v>0</v>
      </c>
      <c r="AD54" s="42">
        <f t="shared" si="229"/>
        <v>0</v>
      </c>
      <c r="AE54" s="42">
        <f t="shared" si="256"/>
        <v>0</v>
      </c>
      <c r="AF54" s="42"/>
      <c r="AG54" s="90">
        <f t="shared" si="257"/>
        <v>0</v>
      </c>
      <c r="AH54" s="88">
        <f t="shared" si="230"/>
        <v>0</v>
      </c>
      <c r="AI54" s="90">
        <f t="shared" si="258"/>
        <v>0</v>
      </c>
      <c r="AJ54" s="92">
        <f t="shared" si="231"/>
        <v>0.39906390040000006</v>
      </c>
      <c r="AK54" s="42">
        <f t="shared" si="259"/>
        <v>0</v>
      </c>
      <c r="AL54" s="93">
        <f t="shared" si="260"/>
        <v>0</v>
      </c>
      <c r="AM54" s="42">
        <f t="shared" si="232"/>
        <v>0</v>
      </c>
      <c r="AN54" s="42">
        <f t="shared" si="261"/>
        <v>0</v>
      </c>
      <c r="AO54" s="42"/>
      <c r="AP54" s="90">
        <f t="shared" si="262"/>
        <v>0</v>
      </c>
      <c r="AQ54" s="88">
        <f t="shared" si="233"/>
        <v>0</v>
      </c>
      <c r="AR54" s="90">
        <f t="shared" si="263"/>
        <v>0</v>
      </c>
      <c r="AS54" s="92">
        <f t="shared" si="234"/>
        <v>0.41103581741200007</v>
      </c>
      <c r="AT54" s="42">
        <f t="shared" si="264"/>
        <v>0</v>
      </c>
      <c r="AU54" s="93">
        <f t="shared" si="265"/>
        <v>0</v>
      </c>
      <c r="AV54" s="42">
        <f t="shared" si="235"/>
        <v>0</v>
      </c>
      <c r="AW54" s="42">
        <f t="shared" si="266"/>
        <v>0</v>
      </c>
      <c r="AX54" s="42"/>
      <c r="AY54" s="90">
        <f t="shared" si="267"/>
        <v>0</v>
      </c>
      <c r="AZ54" s="88">
        <f t="shared" si="236"/>
        <v>0</v>
      </c>
      <c r="BA54" s="90">
        <f t="shared" si="268"/>
        <v>0</v>
      </c>
      <c r="BB54" s="92">
        <f t="shared" si="237"/>
        <v>0.42336689193436006</v>
      </c>
      <c r="BC54" s="42">
        <f t="shared" si="269"/>
        <v>0</v>
      </c>
      <c r="BD54" s="93">
        <f t="shared" si="270"/>
        <v>0</v>
      </c>
      <c r="BE54" s="42">
        <f t="shared" si="238"/>
        <v>0</v>
      </c>
      <c r="BF54" s="42">
        <f t="shared" si="271"/>
        <v>0</v>
      </c>
      <c r="BG54" s="37"/>
      <c r="BH54" s="42">
        <f t="shared" si="272"/>
        <v>0</v>
      </c>
      <c r="BI54" s="42">
        <f t="shared" si="273"/>
        <v>0</v>
      </c>
      <c r="BJ54" s="90">
        <f t="shared" si="274"/>
        <v>0</v>
      </c>
      <c r="BK54" s="90">
        <f t="shared" si="239"/>
        <v>0</v>
      </c>
      <c r="BL54" s="90">
        <f t="shared" si="241"/>
        <v>0</v>
      </c>
      <c r="BM54" s="107"/>
    </row>
    <row r="55" spans="1:65" s="21" customFormat="1" ht="14.6" thickBot="1" x14ac:dyDescent="0.45">
      <c r="A55" s="94" t="s">
        <v>165</v>
      </c>
      <c r="B55" s="95"/>
      <c r="C55" s="95"/>
      <c r="D55" s="96"/>
      <c r="E55" s="97"/>
      <c r="F55" s="97"/>
      <c r="G55" s="98"/>
      <c r="H55" s="97">
        <f>SUM(H44:H54)</f>
        <v>14355</v>
      </c>
      <c r="I55" s="99"/>
      <c r="J55" s="97">
        <f t="shared" ref="J55" si="275">SUM(J44:J54)</f>
        <v>5243</v>
      </c>
      <c r="K55" s="97">
        <f t="shared" ref="K55" si="276">SUM(K44:K54)</f>
        <v>19598</v>
      </c>
      <c r="L55" s="97">
        <f t="shared" ref="L55" si="277">SUM(L44:L54)</f>
        <v>11739</v>
      </c>
      <c r="M55" s="97">
        <f t="shared" ref="M55" si="278">SUM(M44:M54)</f>
        <v>31337</v>
      </c>
      <c r="N55" s="95"/>
      <c r="O55" s="100"/>
      <c r="P55" s="101"/>
      <c r="Q55" s="97">
        <f t="shared" ref="Q55" si="279">SUM(Q44:Q54)</f>
        <v>14786</v>
      </c>
      <c r="R55" s="99"/>
      <c r="S55" s="97">
        <f t="shared" ref="S55" si="280">SUM(S44:S54)</f>
        <v>5562</v>
      </c>
      <c r="T55" s="97">
        <f t="shared" ref="T55" si="281">SUM(T44:T54)</f>
        <v>20348</v>
      </c>
      <c r="U55" s="97">
        <f t="shared" ref="U55" si="282">SUM(U44:U54)</f>
        <v>12188</v>
      </c>
      <c r="V55" s="97">
        <f t="shared" ref="V55" si="283">SUM(V44:V54)</f>
        <v>32536</v>
      </c>
      <c r="W55" s="97"/>
      <c r="X55" s="100"/>
      <c r="Y55" s="101"/>
      <c r="Z55" s="97">
        <f t="shared" ref="Z55" si="284">SUM(Z44:Z54)</f>
        <v>15229</v>
      </c>
      <c r="AA55" s="99"/>
      <c r="AB55" s="97">
        <f t="shared" ref="AB55" si="285">SUM(AB44:AB54)</f>
        <v>5900</v>
      </c>
      <c r="AC55" s="97">
        <f t="shared" ref="AC55" si="286">SUM(AC44:AC54)</f>
        <v>21129</v>
      </c>
      <c r="AD55" s="97">
        <f t="shared" ref="AD55" si="287">SUM(AD44:AD54)</f>
        <v>12656</v>
      </c>
      <c r="AE55" s="97">
        <f t="shared" ref="AE55" si="288">SUM(AE44:AE54)</f>
        <v>33785</v>
      </c>
      <c r="AF55" s="97"/>
      <c r="AG55" s="100"/>
      <c r="AH55" s="98"/>
      <c r="AI55" s="100">
        <f>SUM(AI44:AI54)</f>
        <v>15686</v>
      </c>
      <c r="AJ55" s="102"/>
      <c r="AK55" s="97">
        <f>SUM(AK44:AK54)</f>
        <v>6259</v>
      </c>
      <c r="AL55" s="103">
        <f>SUM(AL44:AL54)</f>
        <v>21945</v>
      </c>
      <c r="AM55" s="97">
        <f>SUM(AM44:AM54)</f>
        <v>13145</v>
      </c>
      <c r="AN55" s="97">
        <f>SUM(AN44:AN54)</f>
        <v>35090</v>
      </c>
      <c r="AO55" s="97"/>
      <c r="AP55" s="100"/>
      <c r="AQ55" s="98"/>
      <c r="AR55" s="100">
        <f>SUM(AR44:AR54)</f>
        <v>16157</v>
      </c>
      <c r="AS55" s="102"/>
      <c r="AT55" s="97">
        <f t="shared" ref="AT55" si="289">SUM(AT44:AT54)</f>
        <v>6641</v>
      </c>
      <c r="AU55" s="103">
        <f t="shared" ref="AU55" si="290">SUM(AU44:AU54)</f>
        <v>22798</v>
      </c>
      <c r="AV55" s="97">
        <f t="shared" ref="AV55" si="291">SUM(AV44:AV54)</f>
        <v>13656</v>
      </c>
      <c r="AW55" s="97">
        <f t="shared" ref="AW55" si="292">SUM(AW44:AW54)</f>
        <v>36454</v>
      </c>
      <c r="AX55" s="97"/>
      <c r="AY55" s="100"/>
      <c r="AZ55" s="98"/>
      <c r="BA55" s="100">
        <f>SUM(BA44:BA54)</f>
        <v>16641</v>
      </c>
      <c r="BB55" s="102"/>
      <c r="BC55" s="97">
        <f t="shared" ref="BC55" si="293">SUM(BC44:BC54)</f>
        <v>7045</v>
      </c>
      <c r="BD55" s="103">
        <f t="shared" ref="BD55" si="294">SUM(BD44:BD54)</f>
        <v>23686</v>
      </c>
      <c r="BE55" s="97">
        <f t="shared" ref="BE55" si="295">SUM(BE44:BE54)</f>
        <v>14188</v>
      </c>
      <c r="BF55" s="97">
        <f t="shared" ref="BF55" si="296">SUM(BF44:BF54)</f>
        <v>37874</v>
      </c>
      <c r="BG55" s="95"/>
      <c r="BH55" s="97">
        <f>SUM(BH44:BH54)</f>
        <v>92854</v>
      </c>
      <c r="BI55" s="97">
        <f t="shared" ref="BI55" si="297">SUM(BI44:BI54)</f>
        <v>36650</v>
      </c>
      <c r="BJ55" s="97">
        <f t="shared" ref="BJ55" si="298">SUM(BJ44:BJ54)</f>
        <v>129504</v>
      </c>
      <c r="BK55" s="97">
        <f t="shared" ref="BK55" si="299">SUM(BK44:BK54)</f>
        <v>77572</v>
      </c>
      <c r="BL55" s="97">
        <f t="shared" ref="BL55" si="300">SUM(BL44:BL54)</f>
        <v>207076</v>
      </c>
      <c r="BM55" s="106" t="s">
        <v>164</v>
      </c>
    </row>
    <row r="56" spans="1:65" s="22" customFormat="1" x14ac:dyDescent="0.4">
      <c r="A56" s="33" t="s">
        <v>166</v>
      </c>
      <c r="B56" s="34" t="s">
        <v>22</v>
      </c>
      <c r="C56" s="34" t="s">
        <v>27</v>
      </c>
      <c r="D56" s="159">
        <v>0.05</v>
      </c>
      <c r="E56" s="40">
        <v>212100</v>
      </c>
      <c r="F56" s="40">
        <f>2080*D56</f>
        <v>104</v>
      </c>
      <c r="G56" s="39">
        <f>E56/2080</f>
        <v>101.97115384615384</v>
      </c>
      <c r="H56" s="40">
        <f>ROUND(F56*G56,0)</f>
        <v>10605</v>
      </c>
      <c r="I56" s="58">
        <v>0.36520000000000002</v>
      </c>
      <c r="J56" s="40">
        <f>ROUND(H56*I56,0)</f>
        <v>3873</v>
      </c>
      <c r="K56" s="40">
        <f>H56+J56</f>
        <v>14478</v>
      </c>
      <c r="L56" s="40">
        <f t="shared" ref="L56:L66" si="301">ROUND(K56*$C$81,0)</f>
        <v>8672</v>
      </c>
      <c r="M56" s="40">
        <f>K56+L56</f>
        <v>23150</v>
      </c>
      <c r="N56" s="40"/>
      <c r="O56" s="60">
        <f>F56</f>
        <v>104</v>
      </c>
      <c r="P56" s="59">
        <f t="shared" ref="P56:P66" si="302">G56*(1+$C$75)</f>
        <v>105.03028846153846</v>
      </c>
      <c r="Q56" s="40">
        <f>ROUND(O56*P56,0)</f>
        <v>10923</v>
      </c>
      <c r="R56" s="58">
        <f t="shared" ref="R56:R66" si="303">I56*(1+$C$75)</f>
        <v>0.37615600000000005</v>
      </c>
      <c r="S56" s="40">
        <f>ROUND(Q56*R56,0)</f>
        <v>4109</v>
      </c>
      <c r="T56" s="40">
        <f>Q56+S56</f>
        <v>15032</v>
      </c>
      <c r="U56" s="40">
        <f t="shared" ref="U56:U66" si="304">ROUND(T56*$C$81,0)</f>
        <v>9004</v>
      </c>
      <c r="V56" s="40">
        <f>T56+U56</f>
        <v>24036</v>
      </c>
      <c r="W56" s="40"/>
      <c r="X56" s="60">
        <f>O56</f>
        <v>104</v>
      </c>
      <c r="Y56" s="59">
        <f t="shared" ref="Y56:Y66" si="305">P56*(1+$C$75)</f>
        <v>108.18119711538462</v>
      </c>
      <c r="Z56" s="40">
        <f>ROUND(X56*Y56,0)</f>
        <v>11251</v>
      </c>
      <c r="AA56" s="58">
        <f t="shared" ref="AA56:AA66" si="306">R56*(1+$C$75)</f>
        <v>0.38744068000000004</v>
      </c>
      <c r="AB56" s="40">
        <f>ROUND(Z56*AA56,0)</f>
        <v>4359</v>
      </c>
      <c r="AC56" s="40">
        <f>Z56+AB56</f>
        <v>15610</v>
      </c>
      <c r="AD56" s="40">
        <f t="shared" ref="AD56:AD66" si="307">ROUND(AC56*$C$81,0)</f>
        <v>9350</v>
      </c>
      <c r="AE56" s="40">
        <f>AC56+AD56</f>
        <v>24960</v>
      </c>
      <c r="AF56" s="40"/>
      <c r="AG56" s="60">
        <f>X56</f>
        <v>104</v>
      </c>
      <c r="AH56" s="39">
        <f t="shared" ref="AH56:AH66" si="308">Y56*(1+$C$75)</f>
        <v>111.42663302884615</v>
      </c>
      <c r="AI56" s="60">
        <f>ROUND(AG56*AH56,0)</f>
        <v>11588</v>
      </c>
      <c r="AJ56" s="61">
        <f t="shared" ref="AJ56:AJ66" si="309">AA56*(1+$C$75)</f>
        <v>0.39906390040000006</v>
      </c>
      <c r="AK56" s="40">
        <f>ROUND(AI56*AJ56,0)</f>
        <v>4624</v>
      </c>
      <c r="AL56" s="62">
        <f>AI56+AK56</f>
        <v>16212</v>
      </c>
      <c r="AM56" s="40">
        <f t="shared" ref="AM56:AM66" si="310">ROUND(AL56*$C$81,0)</f>
        <v>9711</v>
      </c>
      <c r="AN56" s="40">
        <f>AL56+AM56</f>
        <v>25923</v>
      </c>
      <c r="AO56" s="40"/>
      <c r="AP56" s="60">
        <f>AG56</f>
        <v>104</v>
      </c>
      <c r="AQ56" s="39">
        <f t="shared" ref="AQ56:AQ66" si="311">AH56*(1+$C$75)</f>
        <v>114.76943201971154</v>
      </c>
      <c r="AR56" s="60">
        <f>ROUND(AP56*AQ56,0)</f>
        <v>11936</v>
      </c>
      <c r="AS56" s="61">
        <f t="shared" ref="AS56:AS66" si="312">AJ56*(1+$C$75)</f>
        <v>0.41103581741200007</v>
      </c>
      <c r="AT56" s="40">
        <f>ROUND(AR56*AS56,0)</f>
        <v>4906</v>
      </c>
      <c r="AU56" s="62">
        <f>AR56+AT56</f>
        <v>16842</v>
      </c>
      <c r="AV56" s="40">
        <f t="shared" ref="AV56:AV66" si="313">ROUND(AU56*$C$81,0)</f>
        <v>10088</v>
      </c>
      <c r="AW56" s="40">
        <f>AU56+AV56</f>
        <v>26930</v>
      </c>
      <c r="AX56" s="40"/>
      <c r="AY56" s="60">
        <f>AP56</f>
        <v>104</v>
      </c>
      <c r="AZ56" s="39">
        <f t="shared" ref="AZ56:AZ66" si="314">AQ56*(1+$C$75)</f>
        <v>118.2125149803029</v>
      </c>
      <c r="BA56" s="60">
        <f>ROUND(AY56*AZ56,0)</f>
        <v>12294</v>
      </c>
      <c r="BB56" s="61">
        <f t="shared" ref="BB56:BB66" si="315">AS56*(1+$C$75)</f>
        <v>0.42336689193436006</v>
      </c>
      <c r="BC56" s="40">
        <f>ROUND(BA56*BB56,0)</f>
        <v>5205</v>
      </c>
      <c r="BD56" s="62">
        <f>BA56+BC56</f>
        <v>17499</v>
      </c>
      <c r="BE56" s="40">
        <f t="shared" ref="BE56:BE66" si="316">ROUND(BD56*$C$81,0)</f>
        <v>10482</v>
      </c>
      <c r="BF56" s="40">
        <f>BD56+BE56</f>
        <v>27981</v>
      </c>
      <c r="BG56" s="40"/>
      <c r="BH56" s="40">
        <f>H56+Q56+Z56+AI56+AR56+BA56</f>
        <v>68597</v>
      </c>
      <c r="BI56" s="40">
        <f>J56+S56+AB56+AK56+AT56+BC56</f>
        <v>27076</v>
      </c>
      <c r="BJ56" s="60">
        <f>K56+T56+AC56+AL56+AU56+BD56</f>
        <v>95673</v>
      </c>
      <c r="BK56" s="60">
        <f t="shared" ref="BK56:BK66" si="317">L56+U56+AD56+AM56+AV56+BE56</f>
        <v>57307</v>
      </c>
      <c r="BL56" s="60">
        <f>M56+V56+AE56+AN56+AW56+BF56</f>
        <v>152980</v>
      </c>
      <c r="BM56" s="106"/>
    </row>
    <row r="57" spans="1:65" s="22" customFormat="1" x14ac:dyDescent="0.4">
      <c r="A57" s="33"/>
      <c r="B57" s="34" t="s">
        <v>28</v>
      </c>
      <c r="C57" s="34" t="s">
        <v>29</v>
      </c>
      <c r="D57" s="159">
        <v>2.5000000000000001E-2</v>
      </c>
      <c r="E57" s="40">
        <v>150000</v>
      </c>
      <c r="F57" s="40">
        <f>2080*D57</f>
        <v>52</v>
      </c>
      <c r="G57" s="39">
        <f>E57/2080</f>
        <v>72.115384615384613</v>
      </c>
      <c r="H57" s="40">
        <f>ROUND(F57*G57,0)</f>
        <v>3750</v>
      </c>
      <c r="I57" s="58">
        <v>0.36520000000000002</v>
      </c>
      <c r="J57" s="40">
        <f>ROUND(H57*I57,0)</f>
        <v>1370</v>
      </c>
      <c r="K57" s="40">
        <f>H57+J57</f>
        <v>5120</v>
      </c>
      <c r="L57" s="40">
        <f t="shared" si="301"/>
        <v>3067</v>
      </c>
      <c r="M57" s="40">
        <f t="shared" ref="M57:M66" si="318">K57+L57</f>
        <v>8187</v>
      </c>
      <c r="N57" s="34"/>
      <c r="O57" s="60">
        <f>F57</f>
        <v>52</v>
      </c>
      <c r="P57" s="59">
        <f t="shared" si="302"/>
        <v>74.27884615384616</v>
      </c>
      <c r="Q57" s="40">
        <f>ROUND(O57*P57,0)</f>
        <v>3863</v>
      </c>
      <c r="R57" s="58">
        <f t="shared" si="303"/>
        <v>0.37615600000000005</v>
      </c>
      <c r="S57" s="40">
        <f>ROUND(Q57*R57,0)</f>
        <v>1453</v>
      </c>
      <c r="T57" s="40">
        <f>Q57+S57</f>
        <v>5316</v>
      </c>
      <c r="U57" s="40">
        <f t="shared" si="304"/>
        <v>3184</v>
      </c>
      <c r="V57" s="40">
        <f>T57+U57</f>
        <v>8500</v>
      </c>
      <c r="W57" s="40"/>
      <c r="X57" s="60">
        <f>O57</f>
        <v>52</v>
      </c>
      <c r="Y57" s="59">
        <f t="shared" si="305"/>
        <v>76.507211538461547</v>
      </c>
      <c r="Z57" s="40">
        <f>ROUND(X57*Y57,0)</f>
        <v>3978</v>
      </c>
      <c r="AA57" s="58">
        <f t="shared" si="306"/>
        <v>0.38744068000000004</v>
      </c>
      <c r="AB57" s="40">
        <f>ROUND(Z57*AA57,0)</f>
        <v>1541</v>
      </c>
      <c r="AC57" s="40">
        <f>Z57+AB57</f>
        <v>5519</v>
      </c>
      <c r="AD57" s="40">
        <f t="shared" si="307"/>
        <v>3306</v>
      </c>
      <c r="AE57" s="40">
        <f>AC57+AD57</f>
        <v>8825</v>
      </c>
      <c r="AF57" s="40"/>
      <c r="AG57" s="60">
        <f>X57</f>
        <v>52</v>
      </c>
      <c r="AH57" s="39">
        <f t="shared" si="308"/>
        <v>78.802427884615398</v>
      </c>
      <c r="AI57" s="60">
        <f>ROUND(AG57*AH57,0)</f>
        <v>4098</v>
      </c>
      <c r="AJ57" s="61">
        <f t="shared" si="309"/>
        <v>0.39906390040000006</v>
      </c>
      <c r="AK57" s="40">
        <f>ROUND(AI57*AJ57,0)</f>
        <v>1635</v>
      </c>
      <c r="AL57" s="62">
        <f>AI57+AK57</f>
        <v>5733</v>
      </c>
      <c r="AM57" s="40">
        <f t="shared" si="310"/>
        <v>3434</v>
      </c>
      <c r="AN57" s="40">
        <f>AL57+AM57</f>
        <v>9167</v>
      </c>
      <c r="AO57" s="40"/>
      <c r="AP57" s="60">
        <f>AG57</f>
        <v>52</v>
      </c>
      <c r="AQ57" s="39">
        <f t="shared" si="311"/>
        <v>81.166500721153866</v>
      </c>
      <c r="AR57" s="60">
        <f>ROUND(AP57*AQ57,0)</f>
        <v>4221</v>
      </c>
      <c r="AS57" s="61">
        <f t="shared" si="312"/>
        <v>0.41103581741200007</v>
      </c>
      <c r="AT57" s="40">
        <f>ROUND(AR57*AS57,0)</f>
        <v>1735</v>
      </c>
      <c r="AU57" s="62">
        <f>AR57+AT57</f>
        <v>5956</v>
      </c>
      <c r="AV57" s="40">
        <f t="shared" si="313"/>
        <v>3568</v>
      </c>
      <c r="AW57" s="40">
        <f>AU57+AV57</f>
        <v>9524</v>
      </c>
      <c r="AX57" s="40"/>
      <c r="AY57" s="60">
        <f>AP57</f>
        <v>52</v>
      </c>
      <c r="AZ57" s="39">
        <f t="shared" si="314"/>
        <v>83.601495742788487</v>
      </c>
      <c r="BA57" s="60">
        <f>ROUND(AY57*AZ57,0)</f>
        <v>4347</v>
      </c>
      <c r="BB57" s="61">
        <f t="shared" si="315"/>
        <v>0.42336689193436006</v>
      </c>
      <c r="BC57" s="40">
        <f>ROUND(BA57*BB57,0)</f>
        <v>1840</v>
      </c>
      <c r="BD57" s="62">
        <f>BA57+BC57</f>
        <v>6187</v>
      </c>
      <c r="BE57" s="40">
        <f t="shared" si="316"/>
        <v>3706</v>
      </c>
      <c r="BF57" s="40">
        <f>BD57+BE57</f>
        <v>9893</v>
      </c>
      <c r="BG57" s="34"/>
      <c r="BH57" s="40">
        <f>H57+Q57+Z57+AI57+AR57+BA57</f>
        <v>24257</v>
      </c>
      <c r="BI57" s="40">
        <f>J57+S57+AB57+AK57+AT57+BC57</f>
        <v>9574</v>
      </c>
      <c r="BJ57" s="60">
        <f>K57+T57+AC57+AL57+AU57+BD57</f>
        <v>33831</v>
      </c>
      <c r="BK57" s="60">
        <f t="shared" si="317"/>
        <v>20265</v>
      </c>
      <c r="BL57" s="60">
        <f t="shared" ref="BL57:BL66" si="319">M57+V57+AE57+AN57+AW57+BF57</f>
        <v>54096</v>
      </c>
      <c r="BM57" s="107"/>
    </row>
    <row r="58" spans="1:65" s="22" customFormat="1" x14ac:dyDescent="0.4">
      <c r="A58" s="33"/>
      <c r="B58" s="34"/>
      <c r="C58" s="34"/>
      <c r="D58" s="159"/>
      <c r="E58" s="40"/>
      <c r="F58" s="40">
        <f t="shared" ref="F58:F66" si="320">2080*D58</f>
        <v>0</v>
      </c>
      <c r="G58" s="39">
        <f t="shared" ref="G58:G66" si="321">E58/2080</f>
        <v>0</v>
      </c>
      <c r="H58" s="40">
        <f t="shared" ref="H58:H66" si="322">ROUND(F58*G58,0)</f>
        <v>0</v>
      </c>
      <c r="I58" s="58">
        <v>0.36520000000000002</v>
      </c>
      <c r="J58" s="40">
        <f t="shared" ref="J58:J66" si="323">ROUND(H58*I58,0)</f>
        <v>0</v>
      </c>
      <c r="K58" s="40">
        <f t="shared" ref="K58:K66" si="324">H58+J58</f>
        <v>0</v>
      </c>
      <c r="L58" s="40">
        <f t="shared" si="301"/>
        <v>0</v>
      </c>
      <c r="M58" s="40">
        <f t="shared" si="318"/>
        <v>0</v>
      </c>
      <c r="N58" s="34"/>
      <c r="O58" s="60">
        <f t="shared" ref="O58:O66" si="325">F58</f>
        <v>0</v>
      </c>
      <c r="P58" s="59">
        <f t="shared" si="302"/>
        <v>0</v>
      </c>
      <c r="Q58" s="40">
        <f t="shared" ref="Q58:Q66" si="326">ROUND(O58*P58,0)</f>
        <v>0</v>
      </c>
      <c r="R58" s="58">
        <f t="shared" si="303"/>
        <v>0.37615600000000005</v>
      </c>
      <c r="S58" s="40">
        <f t="shared" ref="S58:S66" si="327">ROUND(Q58*R58,0)</f>
        <v>0</v>
      </c>
      <c r="T58" s="40">
        <f t="shared" ref="T58:T66" si="328">Q58+S58</f>
        <v>0</v>
      </c>
      <c r="U58" s="40">
        <f t="shared" si="304"/>
        <v>0</v>
      </c>
      <c r="V58" s="40">
        <f t="shared" ref="V58:V66" si="329">T58+U58</f>
        <v>0</v>
      </c>
      <c r="W58" s="40"/>
      <c r="X58" s="60">
        <f t="shared" ref="X58:X66" si="330">O58</f>
        <v>0</v>
      </c>
      <c r="Y58" s="59">
        <f t="shared" si="305"/>
        <v>0</v>
      </c>
      <c r="Z58" s="40">
        <f t="shared" ref="Z58:Z66" si="331">ROUND(X58*Y58,0)</f>
        <v>0</v>
      </c>
      <c r="AA58" s="58">
        <f t="shared" si="306"/>
        <v>0.38744068000000004</v>
      </c>
      <c r="AB58" s="40">
        <f t="shared" ref="AB58:AB66" si="332">ROUND(Z58*AA58,0)</f>
        <v>0</v>
      </c>
      <c r="AC58" s="40">
        <f t="shared" ref="AC58:AC66" si="333">Z58+AB58</f>
        <v>0</v>
      </c>
      <c r="AD58" s="40">
        <f t="shared" si="307"/>
        <v>0</v>
      </c>
      <c r="AE58" s="40">
        <f t="shared" ref="AE58:AE66" si="334">AC58+AD58</f>
        <v>0</v>
      </c>
      <c r="AF58" s="40"/>
      <c r="AG58" s="60">
        <f t="shared" ref="AG58:AG66" si="335">X58</f>
        <v>0</v>
      </c>
      <c r="AH58" s="39">
        <f t="shared" si="308"/>
        <v>0</v>
      </c>
      <c r="AI58" s="60">
        <f t="shared" ref="AI58:AI66" si="336">ROUND(AG58*AH58,0)</f>
        <v>0</v>
      </c>
      <c r="AJ58" s="61">
        <f t="shared" si="309"/>
        <v>0.39906390040000006</v>
      </c>
      <c r="AK58" s="40">
        <f t="shared" ref="AK58:AK66" si="337">ROUND(AI58*AJ58,0)</f>
        <v>0</v>
      </c>
      <c r="AL58" s="62">
        <f t="shared" ref="AL58:AL66" si="338">AI58+AK58</f>
        <v>0</v>
      </c>
      <c r="AM58" s="40">
        <f t="shared" si="310"/>
        <v>0</v>
      </c>
      <c r="AN58" s="40">
        <f t="shared" ref="AN58:AN66" si="339">AL58+AM58</f>
        <v>0</v>
      </c>
      <c r="AO58" s="40"/>
      <c r="AP58" s="60">
        <f t="shared" ref="AP58:AP66" si="340">AG58</f>
        <v>0</v>
      </c>
      <c r="AQ58" s="39">
        <f t="shared" si="311"/>
        <v>0</v>
      </c>
      <c r="AR58" s="60">
        <f t="shared" ref="AR58:AR66" si="341">ROUND(AP58*AQ58,0)</f>
        <v>0</v>
      </c>
      <c r="AS58" s="61">
        <f t="shared" si="312"/>
        <v>0.41103581741200007</v>
      </c>
      <c r="AT58" s="40">
        <f t="shared" ref="AT58:AT66" si="342">ROUND(AR58*AS58,0)</f>
        <v>0</v>
      </c>
      <c r="AU58" s="62">
        <f t="shared" ref="AU58:AU66" si="343">AR58+AT58</f>
        <v>0</v>
      </c>
      <c r="AV58" s="40">
        <f t="shared" si="313"/>
        <v>0</v>
      </c>
      <c r="AW58" s="40">
        <f t="shared" ref="AW58:AW66" si="344">AU58+AV58</f>
        <v>0</v>
      </c>
      <c r="AX58" s="40"/>
      <c r="AY58" s="60">
        <f t="shared" ref="AY58:AY66" si="345">AP58</f>
        <v>0</v>
      </c>
      <c r="AZ58" s="39">
        <f t="shared" si="314"/>
        <v>0</v>
      </c>
      <c r="BA58" s="60">
        <f t="shared" ref="BA58:BA66" si="346">ROUND(AY58*AZ58,0)</f>
        <v>0</v>
      </c>
      <c r="BB58" s="61">
        <f t="shared" si="315"/>
        <v>0.42336689193436006</v>
      </c>
      <c r="BC58" s="40">
        <f t="shared" ref="BC58:BC66" si="347">ROUND(BA58*BB58,0)</f>
        <v>0</v>
      </c>
      <c r="BD58" s="62">
        <f t="shared" ref="BD58:BD66" si="348">BA58+BC58</f>
        <v>0</v>
      </c>
      <c r="BE58" s="40">
        <f t="shared" si="316"/>
        <v>0</v>
      </c>
      <c r="BF58" s="40">
        <f t="shared" ref="BF58:BF66" si="349">BD58+BE58</f>
        <v>0</v>
      </c>
      <c r="BG58" s="34"/>
      <c r="BH58" s="40">
        <f t="shared" ref="BH58:BH66" si="350">H58+Q58+Z58+AI58+AR58+BA58</f>
        <v>0</v>
      </c>
      <c r="BI58" s="40">
        <f t="shared" ref="BI58:BI66" si="351">J58+S58+AB58+AK58+AT58+BC58</f>
        <v>0</v>
      </c>
      <c r="BJ58" s="60">
        <f t="shared" ref="BJ58:BJ66" si="352">K58+T58+AC58+AL58+AU58+BD58</f>
        <v>0</v>
      </c>
      <c r="BK58" s="60">
        <f t="shared" si="317"/>
        <v>0</v>
      </c>
      <c r="BL58" s="60">
        <f t="shared" si="319"/>
        <v>0</v>
      </c>
      <c r="BM58" s="107"/>
    </row>
    <row r="59" spans="1:65" s="22" customFormat="1" x14ac:dyDescent="0.4">
      <c r="A59" s="33"/>
      <c r="B59" s="34"/>
      <c r="C59" s="34"/>
      <c r="D59" s="159"/>
      <c r="E59" s="40"/>
      <c r="F59" s="40">
        <f t="shared" si="320"/>
        <v>0</v>
      </c>
      <c r="G59" s="39">
        <f t="shared" si="321"/>
        <v>0</v>
      </c>
      <c r="H59" s="40">
        <f t="shared" si="322"/>
        <v>0</v>
      </c>
      <c r="I59" s="58">
        <v>0.36520000000000002</v>
      </c>
      <c r="J59" s="40">
        <f t="shared" si="323"/>
        <v>0</v>
      </c>
      <c r="K59" s="40">
        <f t="shared" si="324"/>
        <v>0</v>
      </c>
      <c r="L59" s="40">
        <f t="shared" si="301"/>
        <v>0</v>
      </c>
      <c r="M59" s="40">
        <f t="shared" si="318"/>
        <v>0</v>
      </c>
      <c r="N59" s="34"/>
      <c r="O59" s="60">
        <f t="shared" si="325"/>
        <v>0</v>
      </c>
      <c r="P59" s="59">
        <f t="shared" si="302"/>
        <v>0</v>
      </c>
      <c r="Q59" s="40">
        <f t="shared" si="326"/>
        <v>0</v>
      </c>
      <c r="R59" s="58">
        <f t="shared" si="303"/>
        <v>0.37615600000000005</v>
      </c>
      <c r="S59" s="40">
        <f t="shared" si="327"/>
        <v>0</v>
      </c>
      <c r="T59" s="40">
        <f t="shared" si="328"/>
        <v>0</v>
      </c>
      <c r="U59" s="40">
        <f t="shared" si="304"/>
        <v>0</v>
      </c>
      <c r="V59" s="40">
        <f t="shared" si="329"/>
        <v>0</v>
      </c>
      <c r="W59" s="40"/>
      <c r="X59" s="60">
        <f t="shared" si="330"/>
        <v>0</v>
      </c>
      <c r="Y59" s="59">
        <f t="shared" si="305"/>
        <v>0</v>
      </c>
      <c r="Z59" s="40">
        <f t="shared" si="331"/>
        <v>0</v>
      </c>
      <c r="AA59" s="58">
        <f t="shared" si="306"/>
        <v>0.38744068000000004</v>
      </c>
      <c r="AB59" s="40">
        <f t="shared" si="332"/>
        <v>0</v>
      </c>
      <c r="AC59" s="40">
        <f t="shared" si="333"/>
        <v>0</v>
      </c>
      <c r="AD59" s="40">
        <f t="shared" si="307"/>
        <v>0</v>
      </c>
      <c r="AE59" s="40">
        <f t="shared" si="334"/>
        <v>0</v>
      </c>
      <c r="AF59" s="40"/>
      <c r="AG59" s="60">
        <f t="shared" si="335"/>
        <v>0</v>
      </c>
      <c r="AH59" s="39">
        <f t="shared" si="308"/>
        <v>0</v>
      </c>
      <c r="AI59" s="60">
        <f t="shared" si="336"/>
        <v>0</v>
      </c>
      <c r="AJ59" s="61">
        <f t="shared" si="309"/>
        <v>0.39906390040000006</v>
      </c>
      <c r="AK59" s="40">
        <f t="shared" si="337"/>
        <v>0</v>
      </c>
      <c r="AL59" s="62">
        <f t="shared" si="338"/>
        <v>0</v>
      </c>
      <c r="AM59" s="40">
        <f t="shared" si="310"/>
        <v>0</v>
      </c>
      <c r="AN59" s="40">
        <f t="shared" si="339"/>
        <v>0</v>
      </c>
      <c r="AO59" s="40"/>
      <c r="AP59" s="60">
        <f t="shared" si="340"/>
        <v>0</v>
      </c>
      <c r="AQ59" s="39">
        <f t="shared" si="311"/>
        <v>0</v>
      </c>
      <c r="AR59" s="60">
        <f t="shared" si="341"/>
        <v>0</v>
      </c>
      <c r="AS59" s="61">
        <f t="shared" si="312"/>
        <v>0.41103581741200007</v>
      </c>
      <c r="AT59" s="40">
        <f t="shared" si="342"/>
        <v>0</v>
      </c>
      <c r="AU59" s="62">
        <f t="shared" si="343"/>
        <v>0</v>
      </c>
      <c r="AV59" s="40">
        <f t="shared" si="313"/>
        <v>0</v>
      </c>
      <c r="AW59" s="40">
        <f t="shared" si="344"/>
        <v>0</v>
      </c>
      <c r="AX59" s="40"/>
      <c r="AY59" s="60">
        <f t="shared" si="345"/>
        <v>0</v>
      </c>
      <c r="AZ59" s="39">
        <f t="shared" si="314"/>
        <v>0</v>
      </c>
      <c r="BA59" s="60">
        <f t="shared" si="346"/>
        <v>0</v>
      </c>
      <c r="BB59" s="61">
        <f t="shared" si="315"/>
        <v>0.42336689193436006</v>
      </c>
      <c r="BC59" s="40">
        <f t="shared" si="347"/>
        <v>0</v>
      </c>
      <c r="BD59" s="62">
        <f t="shared" si="348"/>
        <v>0</v>
      </c>
      <c r="BE59" s="40">
        <f t="shared" si="316"/>
        <v>0</v>
      </c>
      <c r="BF59" s="40">
        <f t="shared" si="349"/>
        <v>0</v>
      </c>
      <c r="BG59" s="34"/>
      <c r="BH59" s="40">
        <f t="shared" si="350"/>
        <v>0</v>
      </c>
      <c r="BI59" s="40">
        <f t="shared" si="351"/>
        <v>0</v>
      </c>
      <c r="BJ59" s="60">
        <f t="shared" si="352"/>
        <v>0</v>
      </c>
      <c r="BK59" s="60">
        <f t="shared" si="317"/>
        <v>0</v>
      </c>
      <c r="BL59" s="60">
        <f t="shared" si="319"/>
        <v>0</v>
      </c>
      <c r="BM59" s="107"/>
    </row>
    <row r="60" spans="1:65" s="22" customFormat="1" x14ac:dyDescent="0.4">
      <c r="A60" s="33"/>
      <c r="B60" s="34"/>
      <c r="C60" s="34"/>
      <c r="D60" s="159"/>
      <c r="E60" s="40"/>
      <c r="F60" s="40">
        <f t="shared" si="320"/>
        <v>0</v>
      </c>
      <c r="G60" s="39">
        <f t="shared" si="321"/>
        <v>0</v>
      </c>
      <c r="H60" s="40">
        <f t="shared" si="322"/>
        <v>0</v>
      </c>
      <c r="I60" s="58">
        <v>0.36520000000000002</v>
      </c>
      <c r="J60" s="40">
        <f t="shared" si="323"/>
        <v>0</v>
      </c>
      <c r="K60" s="40">
        <f t="shared" si="324"/>
        <v>0</v>
      </c>
      <c r="L60" s="40">
        <f t="shared" si="301"/>
        <v>0</v>
      </c>
      <c r="M60" s="40">
        <f t="shared" si="318"/>
        <v>0</v>
      </c>
      <c r="N60" s="34"/>
      <c r="O60" s="60">
        <f t="shared" si="325"/>
        <v>0</v>
      </c>
      <c r="P60" s="59">
        <f t="shared" si="302"/>
        <v>0</v>
      </c>
      <c r="Q60" s="40">
        <f t="shared" si="326"/>
        <v>0</v>
      </c>
      <c r="R60" s="58">
        <f t="shared" si="303"/>
        <v>0.37615600000000005</v>
      </c>
      <c r="S60" s="40">
        <f t="shared" si="327"/>
        <v>0</v>
      </c>
      <c r="T60" s="40">
        <f t="shared" si="328"/>
        <v>0</v>
      </c>
      <c r="U60" s="40">
        <f t="shared" si="304"/>
        <v>0</v>
      </c>
      <c r="V60" s="40">
        <f t="shared" si="329"/>
        <v>0</v>
      </c>
      <c r="W60" s="40"/>
      <c r="X60" s="60">
        <f t="shared" si="330"/>
        <v>0</v>
      </c>
      <c r="Y60" s="59">
        <f t="shared" si="305"/>
        <v>0</v>
      </c>
      <c r="Z60" s="40">
        <f t="shared" si="331"/>
        <v>0</v>
      </c>
      <c r="AA60" s="58">
        <f t="shared" si="306"/>
        <v>0.38744068000000004</v>
      </c>
      <c r="AB60" s="40">
        <f t="shared" si="332"/>
        <v>0</v>
      </c>
      <c r="AC60" s="40">
        <f t="shared" si="333"/>
        <v>0</v>
      </c>
      <c r="AD60" s="40">
        <f t="shared" si="307"/>
        <v>0</v>
      </c>
      <c r="AE60" s="40">
        <f t="shared" si="334"/>
        <v>0</v>
      </c>
      <c r="AF60" s="40"/>
      <c r="AG60" s="60">
        <f t="shared" si="335"/>
        <v>0</v>
      </c>
      <c r="AH60" s="39">
        <f t="shared" si="308"/>
        <v>0</v>
      </c>
      <c r="AI60" s="60">
        <f t="shared" si="336"/>
        <v>0</v>
      </c>
      <c r="AJ60" s="61">
        <f t="shared" si="309"/>
        <v>0.39906390040000006</v>
      </c>
      <c r="AK60" s="40">
        <f t="shared" si="337"/>
        <v>0</v>
      </c>
      <c r="AL60" s="62">
        <f t="shared" si="338"/>
        <v>0</v>
      </c>
      <c r="AM60" s="40">
        <f t="shared" si="310"/>
        <v>0</v>
      </c>
      <c r="AN60" s="40">
        <f t="shared" si="339"/>
        <v>0</v>
      </c>
      <c r="AO60" s="40"/>
      <c r="AP60" s="60">
        <f t="shared" si="340"/>
        <v>0</v>
      </c>
      <c r="AQ60" s="39">
        <f t="shared" si="311"/>
        <v>0</v>
      </c>
      <c r="AR60" s="60">
        <f t="shared" si="341"/>
        <v>0</v>
      </c>
      <c r="AS60" s="61">
        <f t="shared" si="312"/>
        <v>0.41103581741200007</v>
      </c>
      <c r="AT60" s="40">
        <f t="shared" si="342"/>
        <v>0</v>
      </c>
      <c r="AU60" s="62">
        <f t="shared" si="343"/>
        <v>0</v>
      </c>
      <c r="AV60" s="40">
        <f t="shared" si="313"/>
        <v>0</v>
      </c>
      <c r="AW60" s="40">
        <f t="shared" si="344"/>
        <v>0</v>
      </c>
      <c r="AX60" s="40"/>
      <c r="AY60" s="60">
        <f t="shared" si="345"/>
        <v>0</v>
      </c>
      <c r="AZ60" s="39">
        <f t="shared" si="314"/>
        <v>0</v>
      </c>
      <c r="BA60" s="60">
        <f t="shared" si="346"/>
        <v>0</v>
      </c>
      <c r="BB60" s="61">
        <f t="shared" si="315"/>
        <v>0.42336689193436006</v>
      </c>
      <c r="BC60" s="40">
        <f t="shared" si="347"/>
        <v>0</v>
      </c>
      <c r="BD60" s="62">
        <f t="shared" si="348"/>
        <v>0</v>
      </c>
      <c r="BE60" s="40">
        <f t="shared" si="316"/>
        <v>0</v>
      </c>
      <c r="BF60" s="40">
        <f t="shared" si="349"/>
        <v>0</v>
      </c>
      <c r="BG60" s="34"/>
      <c r="BH60" s="40">
        <f t="shared" si="350"/>
        <v>0</v>
      </c>
      <c r="BI60" s="40">
        <f t="shared" si="351"/>
        <v>0</v>
      </c>
      <c r="BJ60" s="60">
        <f t="shared" si="352"/>
        <v>0</v>
      </c>
      <c r="BK60" s="60">
        <f t="shared" si="317"/>
        <v>0</v>
      </c>
      <c r="BL60" s="60">
        <f t="shared" si="319"/>
        <v>0</v>
      </c>
      <c r="BM60" s="107"/>
    </row>
    <row r="61" spans="1:65" s="22" customFormat="1" x14ac:dyDescent="0.4">
      <c r="A61" s="33"/>
      <c r="B61" s="34"/>
      <c r="C61" s="34"/>
      <c r="D61" s="159"/>
      <c r="E61" s="40"/>
      <c r="F61" s="40">
        <f t="shared" si="320"/>
        <v>0</v>
      </c>
      <c r="G61" s="39">
        <f t="shared" si="321"/>
        <v>0</v>
      </c>
      <c r="H61" s="40">
        <f t="shared" si="322"/>
        <v>0</v>
      </c>
      <c r="I61" s="58">
        <v>0.36520000000000002</v>
      </c>
      <c r="J61" s="40">
        <f t="shared" si="323"/>
        <v>0</v>
      </c>
      <c r="K61" s="40">
        <f t="shared" si="324"/>
        <v>0</v>
      </c>
      <c r="L61" s="40">
        <f t="shared" si="301"/>
        <v>0</v>
      </c>
      <c r="M61" s="40">
        <f t="shared" si="318"/>
        <v>0</v>
      </c>
      <c r="N61" s="34"/>
      <c r="O61" s="60">
        <f t="shared" si="325"/>
        <v>0</v>
      </c>
      <c r="P61" s="59">
        <f t="shared" si="302"/>
        <v>0</v>
      </c>
      <c r="Q61" s="40">
        <f t="shared" si="326"/>
        <v>0</v>
      </c>
      <c r="R61" s="58">
        <f t="shared" si="303"/>
        <v>0.37615600000000005</v>
      </c>
      <c r="S61" s="40">
        <f t="shared" si="327"/>
        <v>0</v>
      </c>
      <c r="T61" s="40">
        <f t="shared" si="328"/>
        <v>0</v>
      </c>
      <c r="U61" s="40">
        <f t="shared" si="304"/>
        <v>0</v>
      </c>
      <c r="V61" s="40">
        <f t="shared" si="329"/>
        <v>0</v>
      </c>
      <c r="W61" s="40"/>
      <c r="X61" s="60">
        <f t="shared" si="330"/>
        <v>0</v>
      </c>
      <c r="Y61" s="59">
        <f t="shared" si="305"/>
        <v>0</v>
      </c>
      <c r="Z61" s="40">
        <f t="shared" si="331"/>
        <v>0</v>
      </c>
      <c r="AA61" s="58">
        <f t="shared" si="306"/>
        <v>0.38744068000000004</v>
      </c>
      <c r="AB61" s="40">
        <f t="shared" si="332"/>
        <v>0</v>
      </c>
      <c r="AC61" s="40">
        <f t="shared" si="333"/>
        <v>0</v>
      </c>
      <c r="AD61" s="40">
        <f t="shared" si="307"/>
        <v>0</v>
      </c>
      <c r="AE61" s="40">
        <f t="shared" si="334"/>
        <v>0</v>
      </c>
      <c r="AF61" s="40"/>
      <c r="AG61" s="60">
        <f t="shared" si="335"/>
        <v>0</v>
      </c>
      <c r="AH61" s="39">
        <f t="shared" si="308"/>
        <v>0</v>
      </c>
      <c r="AI61" s="60">
        <f t="shared" si="336"/>
        <v>0</v>
      </c>
      <c r="AJ61" s="61">
        <f t="shared" si="309"/>
        <v>0.39906390040000006</v>
      </c>
      <c r="AK61" s="40">
        <f t="shared" si="337"/>
        <v>0</v>
      </c>
      <c r="AL61" s="62">
        <f t="shared" si="338"/>
        <v>0</v>
      </c>
      <c r="AM61" s="40">
        <f t="shared" si="310"/>
        <v>0</v>
      </c>
      <c r="AN61" s="40">
        <f t="shared" si="339"/>
        <v>0</v>
      </c>
      <c r="AO61" s="40"/>
      <c r="AP61" s="60">
        <f t="shared" si="340"/>
        <v>0</v>
      </c>
      <c r="AQ61" s="39">
        <f t="shared" si="311"/>
        <v>0</v>
      </c>
      <c r="AR61" s="60">
        <f t="shared" si="341"/>
        <v>0</v>
      </c>
      <c r="AS61" s="61">
        <f t="shared" si="312"/>
        <v>0.41103581741200007</v>
      </c>
      <c r="AT61" s="40">
        <f t="shared" si="342"/>
        <v>0</v>
      </c>
      <c r="AU61" s="62">
        <f t="shared" si="343"/>
        <v>0</v>
      </c>
      <c r="AV61" s="40">
        <f t="shared" si="313"/>
        <v>0</v>
      </c>
      <c r="AW61" s="40">
        <f t="shared" si="344"/>
        <v>0</v>
      </c>
      <c r="AX61" s="40"/>
      <c r="AY61" s="60">
        <f t="shared" si="345"/>
        <v>0</v>
      </c>
      <c r="AZ61" s="39">
        <f t="shared" si="314"/>
        <v>0</v>
      </c>
      <c r="BA61" s="60">
        <f t="shared" si="346"/>
        <v>0</v>
      </c>
      <c r="BB61" s="61">
        <f t="shared" si="315"/>
        <v>0.42336689193436006</v>
      </c>
      <c r="BC61" s="40">
        <f t="shared" si="347"/>
        <v>0</v>
      </c>
      <c r="BD61" s="62">
        <f t="shared" si="348"/>
        <v>0</v>
      </c>
      <c r="BE61" s="40">
        <f t="shared" si="316"/>
        <v>0</v>
      </c>
      <c r="BF61" s="40">
        <f t="shared" si="349"/>
        <v>0</v>
      </c>
      <c r="BG61" s="34"/>
      <c r="BH61" s="40">
        <f t="shared" si="350"/>
        <v>0</v>
      </c>
      <c r="BI61" s="40">
        <f t="shared" si="351"/>
        <v>0</v>
      </c>
      <c r="BJ61" s="60">
        <f t="shared" si="352"/>
        <v>0</v>
      </c>
      <c r="BK61" s="60">
        <f t="shared" si="317"/>
        <v>0</v>
      </c>
      <c r="BL61" s="60">
        <f t="shared" si="319"/>
        <v>0</v>
      </c>
      <c r="BM61" s="107"/>
    </row>
    <row r="62" spans="1:65" s="22" customFormat="1" x14ac:dyDescent="0.4">
      <c r="A62" s="33"/>
      <c r="B62" s="34"/>
      <c r="C62" s="34"/>
      <c r="D62" s="159"/>
      <c r="E62" s="40"/>
      <c r="F62" s="40">
        <f t="shared" si="320"/>
        <v>0</v>
      </c>
      <c r="G62" s="39">
        <f t="shared" si="321"/>
        <v>0</v>
      </c>
      <c r="H62" s="40">
        <f t="shared" si="322"/>
        <v>0</v>
      </c>
      <c r="I62" s="58">
        <v>0.36520000000000002</v>
      </c>
      <c r="J62" s="40">
        <f t="shared" si="323"/>
        <v>0</v>
      </c>
      <c r="K62" s="40">
        <f t="shared" si="324"/>
        <v>0</v>
      </c>
      <c r="L62" s="40">
        <f t="shared" si="301"/>
        <v>0</v>
      </c>
      <c r="M62" s="40">
        <f t="shared" si="318"/>
        <v>0</v>
      </c>
      <c r="N62" s="34"/>
      <c r="O62" s="60">
        <f t="shared" si="325"/>
        <v>0</v>
      </c>
      <c r="P62" s="59">
        <f t="shared" si="302"/>
        <v>0</v>
      </c>
      <c r="Q62" s="40">
        <f t="shared" si="326"/>
        <v>0</v>
      </c>
      <c r="R62" s="58">
        <f t="shared" si="303"/>
        <v>0.37615600000000005</v>
      </c>
      <c r="S62" s="40">
        <f t="shared" si="327"/>
        <v>0</v>
      </c>
      <c r="T62" s="40">
        <f t="shared" si="328"/>
        <v>0</v>
      </c>
      <c r="U62" s="40">
        <f t="shared" si="304"/>
        <v>0</v>
      </c>
      <c r="V62" s="40">
        <f t="shared" si="329"/>
        <v>0</v>
      </c>
      <c r="W62" s="40"/>
      <c r="X62" s="60">
        <f t="shared" si="330"/>
        <v>0</v>
      </c>
      <c r="Y62" s="59">
        <f t="shared" si="305"/>
        <v>0</v>
      </c>
      <c r="Z62" s="40">
        <f t="shared" si="331"/>
        <v>0</v>
      </c>
      <c r="AA62" s="58">
        <f t="shared" si="306"/>
        <v>0.38744068000000004</v>
      </c>
      <c r="AB62" s="40">
        <f t="shared" si="332"/>
        <v>0</v>
      </c>
      <c r="AC62" s="40">
        <f t="shared" si="333"/>
        <v>0</v>
      </c>
      <c r="AD62" s="40">
        <f t="shared" si="307"/>
        <v>0</v>
      </c>
      <c r="AE62" s="40">
        <f t="shared" si="334"/>
        <v>0</v>
      </c>
      <c r="AF62" s="40"/>
      <c r="AG62" s="60">
        <f t="shared" si="335"/>
        <v>0</v>
      </c>
      <c r="AH62" s="39">
        <f t="shared" si="308"/>
        <v>0</v>
      </c>
      <c r="AI62" s="60">
        <f t="shared" si="336"/>
        <v>0</v>
      </c>
      <c r="AJ62" s="61">
        <f t="shared" si="309"/>
        <v>0.39906390040000006</v>
      </c>
      <c r="AK62" s="40">
        <f t="shared" si="337"/>
        <v>0</v>
      </c>
      <c r="AL62" s="62">
        <f t="shared" si="338"/>
        <v>0</v>
      </c>
      <c r="AM62" s="40">
        <f t="shared" si="310"/>
        <v>0</v>
      </c>
      <c r="AN62" s="40">
        <f t="shared" si="339"/>
        <v>0</v>
      </c>
      <c r="AO62" s="40"/>
      <c r="AP62" s="60">
        <f t="shared" si="340"/>
        <v>0</v>
      </c>
      <c r="AQ62" s="39">
        <f t="shared" si="311"/>
        <v>0</v>
      </c>
      <c r="AR62" s="60">
        <f t="shared" si="341"/>
        <v>0</v>
      </c>
      <c r="AS62" s="61">
        <f t="shared" si="312"/>
        <v>0.41103581741200007</v>
      </c>
      <c r="AT62" s="40">
        <f t="shared" si="342"/>
        <v>0</v>
      </c>
      <c r="AU62" s="62">
        <f t="shared" si="343"/>
        <v>0</v>
      </c>
      <c r="AV62" s="40">
        <f t="shared" si="313"/>
        <v>0</v>
      </c>
      <c r="AW62" s="40">
        <f t="shared" si="344"/>
        <v>0</v>
      </c>
      <c r="AX62" s="40"/>
      <c r="AY62" s="60">
        <f t="shared" si="345"/>
        <v>0</v>
      </c>
      <c r="AZ62" s="39">
        <f t="shared" si="314"/>
        <v>0</v>
      </c>
      <c r="BA62" s="60">
        <f t="shared" si="346"/>
        <v>0</v>
      </c>
      <c r="BB62" s="61">
        <f t="shared" si="315"/>
        <v>0.42336689193436006</v>
      </c>
      <c r="BC62" s="40">
        <f t="shared" si="347"/>
        <v>0</v>
      </c>
      <c r="BD62" s="62">
        <f t="shared" si="348"/>
        <v>0</v>
      </c>
      <c r="BE62" s="40">
        <f t="shared" si="316"/>
        <v>0</v>
      </c>
      <c r="BF62" s="40">
        <f t="shared" si="349"/>
        <v>0</v>
      </c>
      <c r="BG62" s="34"/>
      <c r="BH62" s="40">
        <f t="shared" si="350"/>
        <v>0</v>
      </c>
      <c r="BI62" s="40">
        <f t="shared" si="351"/>
        <v>0</v>
      </c>
      <c r="BJ62" s="60">
        <f t="shared" si="352"/>
        <v>0</v>
      </c>
      <c r="BK62" s="60">
        <f t="shared" si="317"/>
        <v>0</v>
      </c>
      <c r="BL62" s="60">
        <f t="shared" si="319"/>
        <v>0</v>
      </c>
      <c r="BM62" s="107"/>
    </row>
    <row r="63" spans="1:65" s="22" customFormat="1" x14ac:dyDescent="0.4">
      <c r="A63" s="33"/>
      <c r="B63" s="34"/>
      <c r="C63" s="34"/>
      <c r="D63" s="159"/>
      <c r="E63" s="40"/>
      <c r="F63" s="40">
        <f t="shared" si="320"/>
        <v>0</v>
      </c>
      <c r="G63" s="39">
        <f t="shared" si="321"/>
        <v>0</v>
      </c>
      <c r="H63" s="40">
        <f t="shared" si="322"/>
        <v>0</v>
      </c>
      <c r="I63" s="58">
        <v>0.36520000000000002</v>
      </c>
      <c r="J63" s="40">
        <f t="shared" si="323"/>
        <v>0</v>
      </c>
      <c r="K63" s="40">
        <f t="shared" si="324"/>
        <v>0</v>
      </c>
      <c r="L63" s="40">
        <f t="shared" si="301"/>
        <v>0</v>
      </c>
      <c r="M63" s="40">
        <f t="shared" si="318"/>
        <v>0</v>
      </c>
      <c r="N63" s="34"/>
      <c r="O63" s="60">
        <f t="shared" si="325"/>
        <v>0</v>
      </c>
      <c r="P63" s="59">
        <f t="shared" si="302"/>
        <v>0</v>
      </c>
      <c r="Q63" s="40">
        <f t="shared" si="326"/>
        <v>0</v>
      </c>
      <c r="R63" s="58">
        <f t="shared" si="303"/>
        <v>0.37615600000000005</v>
      </c>
      <c r="S63" s="40">
        <f t="shared" si="327"/>
        <v>0</v>
      </c>
      <c r="T63" s="40">
        <f t="shared" si="328"/>
        <v>0</v>
      </c>
      <c r="U63" s="40">
        <f t="shared" si="304"/>
        <v>0</v>
      </c>
      <c r="V63" s="40">
        <f t="shared" si="329"/>
        <v>0</v>
      </c>
      <c r="W63" s="40"/>
      <c r="X63" s="60">
        <f t="shared" si="330"/>
        <v>0</v>
      </c>
      <c r="Y63" s="59">
        <f t="shared" si="305"/>
        <v>0</v>
      </c>
      <c r="Z63" s="40">
        <f t="shared" si="331"/>
        <v>0</v>
      </c>
      <c r="AA63" s="58">
        <f t="shared" si="306"/>
        <v>0.38744068000000004</v>
      </c>
      <c r="AB63" s="40">
        <f t="shared" si="332"/>
        <v>0</v>
      </c>
      <c r="AC63" s="40">
        <f t="shared" si="333"/>
        <v>0</v>
      </c>
      <c r="AD63" s="40">
        <f t="shared" si="307"/>
        <v>0</v>
      </c>
      <c r="AE63" s="40">
        <f t="shared" si="334"/>
        <v>0</v>
      </c>
      <c r="AF63" s="40"/>
      <c r="AG63" s="60">
        <f t="shared" si="335"/>
        <v>0</v>
      </c>
      <c r="AH63" s="39">
        <f t="shared" si="308"/>
        <v>0</v>
      </c>
      <c r="AI63" s="60">
        <f t="shared" si="336"/>
        <v>0</v>
      </c>
      <c r="AJ63" s="61">
        <f t="shared" si="309"/>
        <v>0.39906390040000006</v>
      </c>
      <c r="AK63" s="40">
        <f t="shared" si="337"/>
        <v>0</v>
      </c>
      <c r="AL63" s="62">
        <f t="shared" si="338"/>
        <v>0</v>
      </c>
      <c r="AM63" s="40">
        <f t="shared" si="310"/>
        <v>0</v>
      </c>
      <c r="AN63" s="40">
        <f t="shared" si="339"/>
        <v>0</v>
      </c>
      <c r="AO63" s="40"/>
      <c r="AP63" s="60">
        <f t="shared" si="340"/>
        <v>0</v>
      </c>
      <c r="AQ63" s="39">
        <f t="shared" si="311"/>
        <v>0</v>
      </c>
      <c r="AR63" s="60">
        <f t="shared" si="341"/>
        <v>0</v>
      </c>
      <c r="AS63" s="61">
        <f t="shared" si="312"/>
        <v>0.41103581741200007</v>
      </c>
      <c r="AT63" s="40">
        <f t="shared" si="342"/>
        <v>0</v>
      </c>
      <c r="AU63" s="62">
        <f t="shared" si="343"/>
        <v>0</v>
      </c>
      <c r="AV63" s="40">
        <f t="shared" si="313"/>
        <v>0</v>
      </c>
      <c r="AW63" s="40">
        <f t="shared" si="344"/>
        <v>0</v>
      </c>
      <c r="AX63" s="40"/>
      <c r="AY63" s="60">
        <f t="shared" si="345"/>
        <v>0</v>
      </c>
      <c r="AZ63" s="39">
        <f t="shared" si="314"/>
        <v>0</v>
      </c>
      <c r="BA63" s="60">
        <f t="shared" si="346"/>
        <v>0</v>
      </c>
      <c r="BB63" s="61">
        <f t="shared" si="315"/>
        <v>0.42336689193436006</v>
      </c>
      <c r="BC63" s="40">
        <f t="shared" si="347"/>
        <v>0</v>
      </c>
      <c r="BD63" s="62">
        <f t="shared" si="348"/>
        <v>0</v>
      </c>
      <c r="BE63" s="40">
        <f t="shared" si="316"/>
        <v>0</v>
      </c>
      <c r="BF63" s="40">
        <f t="shared" si="349"/>
        <v>0</v>
      </c>
      <c r="BG63" s="34"/>
      <c r="BH63" s="40">
        <f t="shared" si="350"/>
        <v>0</v>
      </c>
      <c r="BI63" s="40">
        <f t="shared" si="351"/>
        <v>0</v>
      </c>
      <c r="BJ63" s="60">
        <f t="shared" si="352"/>
        <v>0</v>
      </c>
      <c r="BK63" s="60">
        <f t="shared" si="317"/>
        <v>0</v>
      </c>
      <c r="BL63" s="60">
        <f t="shared" si="319"/>
        <v>0</v>
      </c>
      <c r="BM63" s="107"/>
    </row>
    <row r="64" spans="1:65" s="22" customFormat="1" x14ac:dyDescent="0.4">
      <c r="A64" s="33"/>
      <c r="B64" s="34"/>
      <c r="C64" s="34"/>
      <c r="D64" s="159"/>
      <c r="E64" s="40"/>
      <c r="F64" s="40">
        <f t="shared" si="320"/>
        <v>0</v>
      </c>
      <c r="G64" s="39">
        <f t="shared" si="321"/>
        <v>0</v>
      </c>
      <c r="H64" s="40">
        <f t="shared" si="322"/>
        <v>0</v>
      </c>
      <c r="I64" s="58">
        <v>0.36520000000000002</v>
      </c>
      <c r="J64" s="40">
        <f t="shared" si="323"/>
        <v>0</v>
      </c>
      <c r="K64" s="40">
        <f t="shared" si="324"/>
        <v>0</v>
      </c>
      <c r="L64" s="40">
        <f t="shared" si="301"/>
        <v>0</v>
      </c>
      <c r="M64" s="40">
        <f t="shared" si="318"/>
        <v>0</v>
      </c>
      <c r="N64" s="34"/>
      <c r="O64" s="60">
        <f t="shared" si="325"/>
        <v>0</v>
      </c>
      <c r="P64" s="59">
        <f t="shared" si="302"/>
        <v>0</v>
      </c>
      <c r="Q64" s="40">
        <f t="shared" si="326"/>
        <v>0</v>
      </c>
      <c r="R64" s="58">
        <f t="shared" si="303"/>
        <v>0.37615600000000005</v>
      </c>
      <c r="S64" s="40">
        <f t="shared" si="327"/>
        <v>0</v>
      </c>
      <c r="T64" s="40">
        <f t="shared" si="328"/>
        <v>0</v>
      </c>
      <c r="U64" s="40">
        <f t="shared" si="304"/>
        <v>0</v>
      </c>
      <c r="V64" s="40">
        <f t="shared" si="329"/>
        <v>0</v>
      </c>
      <c r="W64" s="40"/>
      <c r="X64" s="60">
        <f t="shared" si="330"/>
        <v>0</v>
      </c>
      <c r="Y64" s="59">
        <f t="shared" si="305"/>
        <v>0</v>
      </c>
      <c r="Z64" s="40">
        <f t="shared" si="331"/>
        <v>0</v>
      </c>
      <c r="AA64" s="58">
        <f t="shared" si="306"/>
        <v>0.38744068000000004</v>
      </c>
      <c r="AB64" s="40">
        <f t="shared" si="332"/>
        <v>0</v>
      </c>
      <c r="AC64" s="40">
        <f t="shared" si="333"/>
        <v>0</v>
      </c>
      <c r="AD64" s="40">
        <f t="shared" si="307"/>
        <v>0</v>
      </c>
      <c r="AE64" s="40">
        <f t="shared" si="334"/>
        <v>0</v>
      </c>
      <c r="AF64" s="40"/>
      <c r="AG64" s="60">
        <f t="shared" si="335"/>
        <v>0</v>
      </c>
      <c r="AH64" s="39">
        <f t="shared" si="308"/>
        <v>0</v>
      </c>
      <c r="AI64" s="60">
        <f t="shared" si="336"/>
        <v>0</v>
      </c>
      <c r="AJ64" s="61">
        <f t="shared" si="309"/>
        <v>0.39906390040000006</v>
      </c>
      <c r="AK64" s="40">
        <f t="shared" si="337"/>
        <v>0</v>
      </c>
      <c r="AL64" s="62">
        <f t="shared" si="338"/>
        <v>0</v>
      </c>
      <c r="AM64" s="40">
        <f t="shared" si="310"/>
        <v>0</v>
      </c>
      <c r="AN64" s="40">
        <f t="shared" si="339"/>
        <v>0</v>
      </c>
      <c r="AO64" s="40"/>
      <c r="AP64" s="60">
        <f t="shared" si="340"/>
        <v>0</v>
      </c>
      <c r="AQ64" s="39">
        <f t="shared" si="311"/>
        <v>0</v>
      </c>
      <c r="AR64" s="60">
        <f t="shared" si="341"/>
        <v>0</v>
      </c>
      <c r="AS64" s="61">
        <f t="shared" si="312"/>
        <v>0.41103581741200007</v>
      </c>
      <c r="AT64" s="40">
        <f t="shared" si="342"/>
        <v>0</v>
      </c>
      <c r="AU64" s="62">
        <f t="shared" si="343"/>
        <v>0</v>
      </c>
      <c r="AV64" s="40">
        <f t="shared" si="313"/>
        <v>0</v>
      </c>
      <c r="AW64" s="40">
        <f t="shared" si="344"/>
        <v>0</v>
      </c>
      <c r="AX64" s="40"/>
      <c r="AY64" s="60">
        <f t="shared" si="345"/>
        <v>0</v>
      </c>
      <c r="AZ64" s="39">
        <f t="shared" si="314"/>
        <v>0</v>
      </c>
      <c r="BA64" s="60">
        <f t="shared" si="346"/>
        <v>0</v>
      </c>
      <c r="BB64" s="61">
        <f t="shared" si="315"/>
        <v>0.42336689193436006</v>
      </c>
      <c r="BC64" s="40">
        <f t="shared" si="347"/>
        <v>0</v>
      </c>
      <c r="BD64" s="62">
        <f t="shared" si="348"/>
        <v>0</v>
      </c>
      <c r="BE64" s="40">
        <f t="shared" si="316"/>
        <v>0</v>
      </c>
      <c r="BF64" s="40">
        <f t="shared" si="349"/>
        <v>0</v>
      </c>
      <c r="BG64" s="34"/>
      <c r="BH64" s="40">
        <f t="shared" si="350"/>
        <v>0</v>
      </c>
      <c r="BI64" s="40">
        <f t="shared" si="351"/>
        <v>0</v>
      </c>
      <c r="BJ64" s="60">
        <f t="shared" si="352"/>
        <v>0</v>
      </c>
      <c r="BK64" s="60">
        <f t="shared" si="317"/>
        <v>0</v>
      </c>
      <c r="BL64" s="60">
        <f t="shared" si="319"/>
        <v>0</v>
      </c>
      <c r="BM64" s="107"/>
    </row>
    <row r="65" spans="1:65" s="22" customFormat="1" x14ac:dyDescent="0.4">
      <c r="A65" s="33"/>
      <c r="B65" s="34"/>
      <c r="C65" s="34"/>
      <c r="D65" s="159"/>
      <c r="E65" s="40"/>
      <c r="F65" s="40">
        <f t="shared" si="320"/>
        <v>0</v>
      </c>
      <c r="G65" s="39">
        <f t="shared" si="321"/>
        <v>0</v>
      </c>
      <c r="H65" s="40">
        <f t="shared" si="322"/>
        <v>0</v>
      </c>
      <c r="I65" s="58">
        <v>0.36520000000000002</v>
      </c>
      <c r="J65" s="40">
        <f t="shared" si="323"/>
        <v>0</v>
      </c>
      <c r="K65" s="40">
        <f t="shared" si="324"/>
        <v>0</v>
      </c>
      <c r="L65" s="40">
        <f t="shared" si="301"/>
        <v>0</v>
      </c>
      <c r="M65" s="40">
        <f t="shared" si="318"/>
        <v>0</v>
      </c>
      <c r="N65" s="34"/>
      <c r="O65" s="60">
        <f t="shared" si="325"/>
        <v>0</v>
      </c>
      <c r="P65" s="59">
        <f t="shared" si="302"/>
        <v>0</v>
      </c>
      <c r="Q65" s="40">
        <f t="shared" si="326"/>
        <v>0</v>
      </c>
      <c r="R65" s="58">
        <f t="shared" si="303"/>
        <v>0.37615600000000005</v>
      </c>
      <c r="S65" s="40">
        <f t="shared" si="327"/>
        <v>0</v>
      </c>
      <c r="T65" s="40">
        <f t="shared" si="328"/>
        <v>0</v>
      </c>
      <c r="U65" s="40">
        <f t="shared" si="304"/>
        <v>0</v>
      </c>
      <c r="V65" s="40">
        <f t="shared" si="329"/>
        <v>0</v>
      </c>
      <c r="W65" s="40"/>
      <c r="X65" s="60">
        <f t="shared" si="330"/>
        <v>0</v>
      </c>
      <c r="Y65" s="59">
        <f t="shared" si="305"/>
        <v>0</v>
      </c>
      <c r="Z65" s="40">
        <f t="shared" si="331"/>
        <v>0</v>
      </c>
      <c r="AA65" s="58">
        <f t="shared" si="306"/>
        <v>0.38744068000000004</v>
      </c>
      <c r="AB65" s="40">
        <f t="shared" si="332"/>
        <v>0</v>
      </c>
      <c r="AC65" s="40">
        <f t="shared" si="333"/>
        <v>0</v>
      </c>
      <c r="AD65" s="40">
        <f t="shared" si="307"/>
        <v>0</v>
      </c>
      <c r="AE65" s="40">
        <f t="shared" si="334"/>
        <v>0</v>
      </c>
      <c r="AF65" s="40"/>
      <c r="AG65" s="60">
        <f t="shared" si="335"/>
        <v>0</v>
      </c>
      <c r="AH65" s="39">
        <f t="shared" si="308"/>
        <v>0</v>
      </c>
      <c r="AI65" s="60">
        <f t="shared" si="336"/>
        <v>0</v>
      </c>
      <c r="AJ65" s="61">
        <f t="shared" si="309"/>
        <v>0.39906390040000006</v>
      </c>
      <c r="AK65" s="40">
        <f t="shared" si="337"/>
        <v>0</v>
      </c>
      <c r="AL65" s="62">
        <f t="shared" si="338"/>
        <v>0</v>
      </c>
      <c r="AM65" s="40">
        <f t="shared" si="310"/>
        <v>0</v>
      </c>
      <c r="AN65" s="40">
        <f t="shared" si="339"/>
        <v>0</v>
      </c>
      <c r="AO65" s="40"/>
      <c r="AP65" s="60">
        <f t="shared" si="340"/>
        <v>0</v>
      </c>
      <c r="AQ65" s="39">
        <f t="shared" si="311"/>
        <v>0</v>
      </c>
      <c r="AR65" s="60">
        <f t="shared" si="341"/>
        <v>0</v>
      </c>
      <c r="AS65" s="61">
        <f t="shared" si="312"/>
        <v>0.41103581741200007</v>
      </c>
      <c r="AT65" s="40">
        <f t="shared" si="342"/>
        <v>0</v>
      </c>
      <c r="AU65" s="62">
        <f t="shared" si="343"/>
        <v>0</v>
      </c>
      <c r="AV65" s="40">
        <f t="shared" si="313"/>
        <v>0</v>
      </c>
      <c r="AW65" s="40">
        <f t="shared" si="344"/>
        <v>0</v>
      </c>
      <c r="AX65" s="40"/>
      <c r="AY65" s="60">
        <f t="shared" si="345"/>
        <v>0</v>
      </c>
      <c r="AZ65" s="39">
        <f t="shared" si="314"/>
        <v>0</v>
      </c>
      <c r="BA65" s="60">
        <f t="shared" si="346"/>
        <v>0</v>
      </c>
      <c r="BB65" s="61">
        <f t="shared" si="315"/>
        <v>0.42336689193436006</v>
      </c>
      <c r="BC65" s="40">
        <f t="shared" si="347"/>
        <v>0</v>
      </c>
      <c r="BD65" s="62">
        <f t="shared" si="348"/>
        <v>0</v>
      </c>
      <c r="BE65" s="40">
        <f t="shared" si="316"/>
        <v>0</v>
      </c>
      <c r="BF65" s="40">
        <f t="shared" si="349"/>
        <v>0</v>
      </c>
      <c r="BG65" s="34"/>
      <c r="BH65" s="40">
        <f t="shared" si="350"/>
        <v>0</v>
      </c>
      <c r="BI65" s="40">
        <f t="shared" si="351"/>
        <v>0</v>
      </c>
      <c r="BJ65" s="60">
        <f t="shared" si="352"/>
        <v>0</v>
      </c>
      <c r="BK65" s="60">
        <f t="shared" si="317"/>
        <v>0</v>
      </c>
      <c r="BL65" s="60">
        <f t="shared" si="319"/>
        <v>0</v>
      </c>
      <c r="BM65" s="107"/>
    </row>
    <row r="66" spans="1:65" s="22" customFormat="1" ht="14.6" thickBot="1" x14ac:dyDescent="0.45">
      <c r="A66" s="44"/>
      <c r="B66" s="37"/>
      <c r="C66" s="37"/>
      <c r="D66" s="160"/>
      <c r="E66" s="42"/>
      <c r="F66" s="42">
        <f t="shared" si="320"/>
        <v>0</v>
      </c>
      <c r="G66" s="88">
        <f t="shared" si="321"/>
        <v>0</v>
      </c>
      <c r="H66" s="42">
        <f t="shared" si="322"/>
        <v>0</v>
      </c>
      <c r="I66" s="89">
        <v>0.36520000000000002</v>
      </c>
      <c r="J66" s="42">
        <f t="shared" si="323"/>
        <v>0</v>
      </c>
      <c r="K66" s="42">
        <f t="shared" si="324"/>
        <v>0</v>
      </c>
      <c r="L66" s="42">
        <f t="shared" si="301"/>
        <v>0</v>
      </c>
      <c r="M66" s="42">
        <f t="shared" si="318"/>
        <v>0</v>
      </c>
      <c r="N66" s="37"/>
      <c r="O66" s="90">
        <f t="shared" si="325"/>
        <v>0</v>
      </c>
      <c r="P66" s="91">
        <f t="shared" si="302"/>
        <v>0</v>
      </c>
      <c r="Q66" s="42">
        <f t="shared" si="326"/>
        <v>0</v>
      </c>
      <c r="R66" s="89">
        <f t="shared" si="303"/>
        <v>0.37615600000000005</v>
      </c>
      <c r="S66" s="42">
        <f t="shared" si="327"/>
        <v>0</v>
      </c>
      <c r="T66" s="42">
        <f t="shared" si="328"/>
        <v>0</v>
      </c>
      <c r="U66" s="42">
        <f t="shared" si="304"/>
        <v>0</v>
      </c>
      <c r="V66" s="42">
        <f t="shared" si="329"/>
        <v>0</v>
      </c>
      <c r="W66" s="42"/>
      <c r="X66" s="90">
        <f t="shared" si="330"/>
        <v>0</v>
      </c>
      <c r="Y66" s="91">
        <f t="shared" si="305"/>
        <v>0</v>
      </c>
      <c r="Z66" s="42">
        <f t="shared" si="331"/>
        <v>0</v>
      </c>
      <c r="AA66" s="89">
        <f t="shared" si="306"/>
        <v>0.38744068000000004</v>
      </c>
      <c r="AB66" s="42">
        <f t="shared" si="332"/>
        <v>0</v>
      </c>
      <c r="AC66" s="42">
        <f t="shared" si="333"/>
        <v>0</v>
      </c>
      <c r="AD66" s="42">
        <f t="shared" si="307"/>
        <v>0</v>
      </c>
      <c r="AE66" s="42">
        <f t="shared" si="334"/>
        <v>0</v>
      </c>
      <c r="AF66" s="42"/>
      <c r="AG66" s="90">
        <f t="shared" si="335"/>
        <v>0</v>
      </c>
      <c r="AH66" s="88">
        <f t="shared" si="308"/>
        <v>0</v>
      </c>
      <c r="AI66" s="90">
        <f t="shared" si="336"/>
        <v>0</v>
      </c>
      <c r="AJ66" s="92">
        <f t="shared" si="309"/>
        <v>0.39906390040000006</v>
      </c>
      <c r="AK66" s="42">
        <f t="shared" si="337"/>
        <v>0</v>
      </c>
      <c r="AL66" s="93">
        <f t="shared" si="338"/>
        <v>0</v>
      </c>
      <c r="AM66" s="42">
        <f t="shared" si="310"/>
        <v>0</v>
      </c>
      <c r="AN66" s="42">
        <f t="shared" si="339"/>
        <v>0</v>
      </c>
      <c r="AO66" s="42"/>
      <c r="AP66" s="90">
        <f t="shared" si="340"/>
        <v>0</v>
      </c>
      <c r="AQ66" s="88">
        <f t="shared" si="311"/>
        <v>0</v>
      </c>
      <c r="AR66" s="90">
        <f t="shared" si="341"/>
        <v>0</v>
      </c>
      <c r="AS66" s="92">
        <f t="shared" si="312"/>
        <v>0.41103581741200007</v>
      </c>
      <c r="AT66" s="42">
        <f t="shared" si="342"/>
        <v>0</v>
      </c>
      <c r="AU66" s="93">
        <f t="shared" si="343"/>
        <v>0</v>
      </c>
      <c r="AV66" s="42">
        <f t="shared" si="313"/>
        <v>0</v>
      </c>
      <c r="AW66" s="42">
        <f t="shared" si="344"/>
        <v>0</v>
      </c>
      <c r="AX66" s="42"/>
      <c r="AY66" s="90">
        <f t="shared" si="345"/>
        <v>0</v>
      </c>
      <c r="AZ66" s="88">
        <f t="shared" si="314"/>
        <v>0</v>
      </c>
      <c r="BA66" s="90">
        <f t="shared" si="346"/>
        <v>0</v>
      </c>
      <c r="BB66" s="92">
        <f t="shared" si="315"/>
        <v>0.42336689193436006</v>
      </c>
      <c r="BC66" s="42">
        <f t="shared" si="347"/>
        <v>0</v>
      </c>
      <c r="BD66" s="93">
        <f t="shared" si="348"/>
        <v>0</v>
      </c>
      <c r="BE66" s="42">
        <f t="shared" si="316"/>
        <v>0</v>
      </c>
      <c r="BF66" s="42">
        <f t="shared" si="349"/>
        <v>0</v>
      </c>
      <c r="BG66" s="37"/>
      <c r="BH66" s="42">
        <f t="shared" si="350"/>
        <v>0</v>
      </c>
      <c r="BI66" s="42">
        <f t="shared" si="351"/>
        <v>0</v>
      </c>
      <c r="BJ66" s="90">
        <f t="shared" si="352"/>
        <v>0</v>
      </c>
      <c r="BK66" s="90">
        <f t="shared" si="317"/>
        <v>0</v>
      </c>
      <c r="BL66" s="90">
        <f t="shared" si="319"/>
        <v>0</v>
      </c>
      <c r="BM66" s="107"/>
    </row>
    <row r="67" spans="1:65" s="21" customFormat="1" ht="14.6" thickBot="1" x14ac:dyDescent="0.45">
      <c r="A67" s="94" t="s">
        <v>167</v>
      </c>
      <c r="B67" s="95"/>
      <c r="C67" s="95"/>
      <c r="D67" s="96"/>
      <c r="E67" s="97"/>
      <c r="F67" s="97"/>
      <c r="G67" s="98"/>
      <c r="H67" s="97">
        <f>SUM(H56:H66)</f>
        <v>14355</v>
      </c>
      <c r="I67" s="99"/>
      <c r="J67" s="97">
        <f t="shared" ref="J67" si="353">SUM(J56:J66)</f>
        <v>5243</v>
      </c>
      <c r="K67" s="97">
        <f t="shared" ref="K67" si="354">SUM(K56:K66)</f>
        <v>19598</v>
      </c>
      <c r="L67" s="97">
        <f t="shared" ref="L67" si="355">SUM(L56:L66)</f>
        <v>11739</v>
      </c>
      <c r="M67" s="97">
        <f t="shared" ref="M67" si="356">SUM(M56:M66)</f>
        <v>31337</v>
      </c>
      <c r="N67" s="95"/>
      <c r="O67" s="100"/>
      <c r="P67" s="101"/>
      <c r="Q67" s="97">
        <f t="shared" ref="Q67" si="357">SUM(Q56:Q66)</f>
        <v>14786</v>
      </c>
      <c r="R67" s="99"/>
      <c r="S67" s="97">
        <f t="shared" ref="S67" si="358">SUM(S56:S66)</f>
        <v>5562</v>
      </c>
      <c r="T67" s="97">
        <f t="shared" ref="T67" si="359">SUM(T56:T66)</f>
        <v>20348</v>
      </c>
      <c r="U67" s="97">
        <f t="shared" ref="U67" si="360">SUM(U56:U66)</f>
        <v>12188</v>
      </c>
      <c r="V67" s="97">
        <f t="shared" ref="V67" si="361">SUM(V56:V66)</f>
        <v>32536</v>
      </c>
      <c r="W67" s="97"/>
      <c r="X67" s="100"/>
      <c r="Y67" s="101"/>
      <c r="Z67" s="97">
        <f t="shared" ref="Z67" si="362">SUM(Z56:Z66)</f>
        <v>15229</v>
      </c>
      <c r="AA67" s="99"/>
      <c r="AB67" s="97">
        <f t="shared" ref="AB67" si="363">SUM(AB56:AB66)</f>
        <v>5900</v>
      </c>
      <c r="AC67" s="97">
        <f t="shared" ref="AC67" si="364">SUM(AC56:AC66)</f>
        <v>21129</v>
      </c>
      <c r="AD67" s="97">
        <f t="shared" ref="AD67" si="365">SUM(AD56:AD66)</f>
        <v>12656</v>
      </c>
      <c r="AE67" s="97">
        <f t="shared" ref="AE67" si="366">SUM(AE56:AE66)</f>
        <v>33785</v>
      </c>
      <c r="AF67" s="97"/>
      <c r="AG67" s="100"/>
      <c r="AH67" s="98"/>
      <c r="AI67" s="100">
        <f>SUM(AI56:AI66)</f>
        <v>15686</v>
      </c>
      <c r="AJ67" s="102"/>
      <c r="AK67" s="97">
        <f>SUM(AK56:AK66)</f>
        <v>6259</v>
      </c>
      <c r="AL67" s="103">
        <f>SUM(AL56:AL66)</f>
        <v>21945</v>
      </c>
      <c r="AM67" s="97">
        <f>SUM(AM56:AM66)</f>
        <v>13145</v>
      </c>
      <c r="AN67" s="97">
        <f>SUM(AN56:AN66)</f>
        <v>35090</v>
      </c>
      <c r="AO67" s="97"/>
      <c r="AP67" s="100"/>
      <c r="AQ67" s="98"/>
      <c r="AR67" s="100">
        <f>SUM(AR56:AR66)</f>
        <v>16157</v>
      </c>
      <c r="AS67" s="102"/>
      <c r="AT67" s="97">
        <f t="shared" ref="AT67" si="367">SUM(AT56:AT66)</f>
        <v>6641</v>
      </c>
      <c r="AU67" s="103">
        <f t="shared" ref="AU67" si="368">SUM(AU56:AU66)</f>
        <v>22798</v>
      </c>
      <c r="AV67" s="97">
        <f t="shared" ref="AV67" si="369">SUM(AV56:AV66)</f>
        <v>13656</v>
      </c>
      <c r="AW67" s="97">
        <f t="shared" ref="AW67" si="370">SUM(AW56:AW66)</f>
        <v>36454</v>
      </c>
      <c r="AX67" s="97"/>
      <c r="AY67" s="100"/>
      <c r="AZ67" s="98"/>
      <c r="BA67" s="100">
        <f>SUM(BA56:BA66)</f>
        <v>16641</v>
      </c>
      <c r="BB67" s="102"/>
      <c r="BC67" s="97">
        <f t="shared" ref="BC67" si="371">SUM(BC56:BC66)</f>
        <v>7045</v>
      </c>
      <c r="BD67" s="103">
        <f t="shared" ref="BD67" si="372">SUM(BD56:BD66)</f>
        <v>23686</v>
      </c>
      <c r="BE67" s="97">
        <f t="shared" ref="BE67" si="373">SUM(BE56:BE66)</f>
        <v>14188</v>
      </c>
      <c r="BF67" s="97">
        <f t="shared" ref="BF67" si="374">SUM(BF56:BF66)</f>
        <v>37874</v>
      </c>
      <c r="BG67" s="95"/>
      <c r="BH67" s="97">
        <f>SUM(BH56:BH66)</f>
        <v>92854</v>
      </c>
      <c r="BI67" s="97">
        <f t="shared" ref="BI67" si="375">SUM(BI56:BI66)</f>
        <v>36650</v>
      </c>
      <c r="BJ67" s="97">
        <f t="shared" ref="BJ67" si="376">SUM(BJ56:BJ66)</f>
        <v>129504</v>
      </c>
      <c r="BK67" s="97">
        <f t="shared" ref="BK67" si="377">SUM(BK56:BK66)</f>
        <v>77572</v>
      </c>
      <c r="BL67" s="97">
        <f t="shared" ref="BL67" si="378">SUM(BL56:BL66)</f>
        <v>207076</v>
      </c>
      <c r="BM67" s="106" t="s">
        <v>166</v>
      </c>
    </row>
    <row r="68" spans="1:65" s="21" customFormat="1" x14ac:dyDescent="0.4">
      <c r="A68" s="63"/>
      <c r="B68" s="63" t="s">
        <v>92</v>
      </c>
      <c r="C68" s="63"/>
      <c r="D68" s="64"/>
      <c r="E68" s="65"/>
      <c r="F68" s="66"/>
      <c r="G68" s="66"/>
      <c r="H68" s="65">
        <f>H19+H31+H43+H55+H67</f>
        <v>71775</v>
      </c>
      <c r="I68" s="65"/>
      <c r="J68" s="65">
        <f>J19+J31+J43+J55+J67</f>
        <v>26215</v>
      </c>
      <c r="K68" s="65">
        <f>K19+K31+K43+K55+K67</f>
        <v>97990</v>
      </c>
      <c r="L68" s="65">
        <f>L19+L31+L43+L55+L67</f>
        <v>58695</v>
      </c>
      <c r="M68" s="65">
        <f>M19+M31+M43+M55+M67</f>
        <v>156685</v>
      </c>
      <c r="N68" s="63"/>
      <c r="O68" s="63"/>
      <c r="P68" s="63"/>
      <c r="Q68" s="65">
        <f>Q19+Q31+Q43+Q55+Q67</f>
        <v>73930</v>
      </c>
      <c r="R68" s="63"/>
      <c r="S68" s="65">
        <f>S19+S31+S43+S55+S67</f>
        <v>27810</v>
      </c>
      <c r="T68" s="65">
        <f>T19+T31+T43+T55+T67</f>
        <v>101740</v>
      </c>
      <c r="U68" s="65">
        <f>U19+U31+U43+U55+U67</f>
        <v>60940</v>
      </c>
      <c r="V68" s="65">
        <f>V19+V31+V43+V55+V67</f>
        <v>162680</v>
      </c>
      <c r="W68" s="63"/>
      <c r="X68" s="63"/>
      <c r="Y68" s="63"/>
      <c r="Z68" s="65">
        <f>Z19+Z31+Z43+Z55+Z67</f>
        <v>76145</v>
      </c>
      <c r="AA68" s="63"/>
      <c r="AB68" s="65">
        <f>AB19+AB31+AB43+AB55+AB67</f>
        <v>29500</v>
      </c>
      <c r="AC68" s="65">
        <f>AC19+AC31+AC43+AC55+AC67</f>
        <v>105645</v>
      </c>
      <c r="AD68" s="65">
        <f>AD19+AD31+AD43+AD55+AD67</f>
        <v>63280</v>
      </c>
      <c r="AE68" s="65">
        <f>AE19+AE31+AE43+AE55+AE67</f>
        <v>168925</v>
      </c>
      <c r="AF68" s="63"/>
      <c r="AG68" s="63"/>
      <c r="AH68" s="63"/>
      <c r="AI68" s="65">
        <f>AI19+AI31+AI43+AI55+AI67</f>
        <v>78430</v>
      </c>
      <c r="AJ68" s="63"/>
      <c r="AK68" s="65">
        <f>AK19+AK31+AK43+AK55+AK67</f>
        <v>31295</v>
      </c>
      <c r="AL68" s="65">
        <f>AL19+AL31+AL43+AL55+AL67</f>
        <v>109725</v>
      </c>
      <c r="AM68" s="65">
        <f>AM19+AM31+AM43+AM55+AM67</f>
        <v>65725</v>
      </c>
      <c r="AN68" s="65">
        <f>AN19+AN31+AN43+AN55+AN67</f>
        <v>175450</v>
      </c>
      <c r="AO68" s="63"/>
      <c r="AP68" s="63"/>
      <c r="AQ68" s="63"/>
      <c r="AR68" s="65">
        <f>AR19+AR31+AR43+AR55+AR67</f>
        <v>80785</v>
      </c>
      <c r="AS68" s="63"/>
      <c r="AT68" s="65">
        <f>AT19+AT31+AT43+AT55+AT67</f>
        <v>33205</v>
      </c>
      <c r="AU68" s="65">
        <f>AU19+AU31+AU43+AU55+AU67</f>
        <v>113990</v>
      </c>
      <c r="AV68" s="65">
        <f>AV19+AV31+AV43+AV55+AV67</f>
        <v>68280</v>
      </c>
      <c r="AW68" s="65">
        <f>AW19+AW31+AW43+AW55+AW67</f>
        <v>182270</v>
      </c>
      <c r="AX68" s="63"/>
      <c r="AY68" s="63"/>
      <c r="AZ68" s="63"/>
      <c r="BA68" s="65">
        <f>BA19+BA31+BA43+BA55+BA67</f>
        <v>83205</v>
      </c>
      <c r="BB68" s="63"/>
      <c r="BC68" s="65">
        <f>BC19+BC31+BC43+BC55+BC67</f>
        <v>35225</v>
      </c>
      <c r="BD68" s="65">
        <f>BD19+BD31+BD43+BD55+BD67</f>
        <v>118430</v>
      </c>
      <c r="BE68" s="65">
        <f>BE19+BE31+BE43+BE55+BE67</f>
        <v>70940</v>
      </c>
      <c r="BF68" s="65">
        <f>BF19+BF31+BF43+BF55+BF67</f>
        <v>189370</v>
      </c>
      <c r="BG68" s="63"/>
      <c r="BH68" s="65">
        <f t="shared" ref="BH68:BK68" si="379">BH19+BH31+BH43+BH55+BH67</f>
        <v>464270</v>
      </c>
      <c r="BI68" s="65">
        <f t="shared" si="379"/>
        <v>183250</v>
      </c>
      <c r="BJ68" s="65">
        <f t="shared" si="379"/>
        <v>647520</v>
      </c>
      <c r="BK68" s="65">
        <f t="shared" si="379"/>
        <v>387860</v>
      </c>
      <c r="BL68" s="65">
        <f>BL19+BL31+BL43+BL55+BL67</f>
        <v>1035380</v>
      </c>
      <c r="BM68" s="107"/>
    </row>
    <row r="69" spans="1:65" x14ac:dyDescent="0.35">
      <c r="M69" s="104">
        <f>K68+L68</f>
        <v>156685</v>
      </c>
      <c r="V69" s="104">
        <f>T68+U68</f>
        <v>162680</v>
      </c>
      <c r="AE69" s="104">
        <f>AC68+AD68</f>
        <v>168925</v>
      </c>
      <c r="AN69" s="104">
        <f>AL68+AM68</f>
        <v>175450</v>
      </c>
      <c r="AW69" s="104">
        <f>AU68+AV68</f>
        <v>182270</v>
      </c>
      <c r="BF69" s="104">
        <f>BD68+BE68</f>
        <v>189370</v>
      </c>
      <c r="BL69" s="104">
        <f>BJ68+BK68</f>
        <v>1035380</v>
      </c>
    </row>
    <row r="70" spans="1:65" x14ac:dyDescent="0.35">
      <c r="M70" s="104"/>
      <c r="V70" s="104"/>
      <c r="AE70" s="104"/>
      <c r="AN70" s="104"/>
      <c r="AW70" s="104"/>
      <c r="BF70" s="104"/>
      <c r="BL70" s="104"/>
    </row>
    <row r="71" spans="1:65" x14ac:dyDescent="0.35">
      <c r="M71" s="104"/>
      <c r="V71" s="104"/>
      <c r="AE71" s="104"/>
      <c r="AN71" s="104"/>
      <c r="AW71" s="104"/>
      <c r="BF71" s="104"/>
      <c r="BL71" s="104"/>
    </row>
    <row r="72" spans="1:65" x14ac:dyDescent="0.35">
      <c r="M72" s="104"/>
      <c r="V72" s="104"/>
      <c r="AE72" s="104"/>
      <c r="AN72" s="104"/>
      <c r="AW72" s="104"/>
      <c r="BF72" s="104"/>
      <c r="BL72" s="104"/>
    </row>
    <row r="73" spans="1:65" ht="14.15" customHeight="1" x14ac:dyDescent="0.35">
      <c r="B73" s="11"/>
      <c r="C73" s="10"/>
      <c r="D73" s="10"/>
      <c r="E73" s="10"/>
      <c r="F73" s="10"/>
      <c r="G73" s="9"/>
      <c r="H73" s="9"/>
      <c r="I73" s="8"/>
      <c r="K73" s="17"/>
      <c r="L73" s="17"/>
      <c r="M73" s="17"/>
    </row>
    <row r="74" spans="1:65" ht="16.75" customHeight="1" x14ac:dyDescent="0.35">
      <c r="B74" s="1" t="s">
        <v>23</v>
      </c>
      <c r="F74" s="10"/>
      <c r="G74" s="9"/>
      <c r="H74" s="9"/>
      <c r="I74" s="8"/>
      <c r="K74" s="17"/>
      <c r="L74" s="17"/>
      <c r="M74" s="17"/>
    </row>
    <row r="75" spans="1:65" x14ac:dyDescent="0.35">
      <c r="C75" s="13">
        <v>0.03</v>
      </c>
      <c r="F75" s="10"/>
      <c r="G75" s="9"/>
      <c r="H75" s="9"/>
      <c r="I75" s="8"/>
      <c r="K75" s="17"/>
      <c r="L75" s="17"/>
      <c r="M75" s="17"/>
      <c r="N75" s="8"/>
      <c r="O75" s="10"/>
    </row>
    <row r="76" spans="1:65" x14ac:dyDescent="0.35">
      <c r="C76" s="18"/>
      <c r="F76" s="10"/>
      <c r="G76" s="9"/>
      <c r="H76" s="9"/>
      <c r="I76" s="8"/>
      <c r="K76" s="17"/>
      <c r="L76" s="17"/>
      <c r="M76" s="17"/>
      <c r="N76" s="8"/>
      <c r="O76" s="10"/>
    </row>
    <row r="77" spans="1:65" x14ac:dyDescent="0.35">
      <c r="B77" s="11" t="s">
        <v>24</v>
      </c>
      <c r="F77" s="10"/>
      <c r="G77" s="9"/>
      <c r="H77" s="9"/>
      <c r="I77" s="8"/>
      <c r="K77" s="17"/>
      <c r="L77" s="17"/>
      <c r="M77" s="17"/>
      <c r="N77" s="10"/>
      <c r="O77" s="8"/>
    </row>
    <row r="78" spans="1:65" x14ac:dyDescent="0.35">
      <c r="C78" s="14">
        <v>45474</v>
      </c>
      <c r="F78" s="10"/>
      <c r="G78" s="9"/>
      <c r="H78" s="9"/>
      <c r="I78" s="8"/>
      <c r="K78" s="17"/>
      <c r="L78" s="17"/>
      <c r="M78" s="17"/>
      <c r="N78" s="10"/>
      <c r="O78" s="8"/>
    </row>
    <row r="79" spans="1:65" x14ac:dyDescent="0.35">
      <c r="F79" s="10"/>
      <c r="G79" s="9"/>
      <c r="H79" s="9"/>
      <c r="I79" s="8"/>
      <c r="K79" s="17"/>
      <c r="L79" s="17"/>
      <c r="M79" s="17"/>
      <c r="N79" s="8"/>
      <c r="O79" s="8"/>
    </row>
    <row r="80" spans="1:65" x14ac:dyDescent="0.35">
      <c r="B80" s="11" t="s">
        <v>26</v>
      </c>
      <c r="C80" s="10"/>
      <c r="D80" s="12"/>
      <c r="E80" s="15"/>
      <c r="F80" s="10"/>
      <c r="G80" s="9"/>
      <c r="H80" s="9"/>
      <c r="I80" s="8"/>
      <c r="K80" s="17"/>
      <c r="L80" s="17"/>
      <c r="M80" s="17"/>
      <c r="N80" s="10"/>
      <c r="O80" s="7"/>
    </row>
    <row r="81" spans="2:15" x14ac:dyDescent="0.35">
      <c r="B81" s="10"/>
      <c r="C81" s="16">
        <v>0.59899999999999998</v>
      </c>
      <c r="D81" s="10"/>
      <c r="E81" s="10"/>
      <c r="F81" s="10"/>
      <c r="G81" s="9"/>
      <c r="H81" s="9"/>
      <c r="I81" s="8"/>
      <c r="K81" s="17"/>
      <c r="L81" s="17"/>
      <c r="M81" s="17"/>
      <c r="N81" s="10"/>
      <c r="O81" s="7"/>
    </row>
    <row r="82" spans="2:15" x14ac:dyDescent="0.35">
      <c r="F82" s="10"/>
      <c r="G82" s="9"/>
      <c r="H82" s="9"/>
      <c r="I82" s="8"/>
      <c r="K82" s="17"/>
      <c r="L82" s="17"/>
      <c r="M82" s="17"/>
    </row>
    <row r="83" spans="2:15" x14ac:dyDescent="0.35">
      <c r="B83" s="1" t="s">
        <v>37</v>
      </c>
    </row>
  </sheetData>
  <mergeCells count="8">
    <mergeCell ref="D6:E6"/>
    <mergeCell ref="BH6:BL6"/>
    <mergeCell ref="F6:M6"/>
    <mergeCell ref="O6:V6"/>
    <mergeCell ref="X6:AE6"/>
    <mergeCell ref="AG6:AN6"/>
    <mergeCell ref="AP6:AW6"/>
    <mergeCell ref="AY6:BF6"/>
  </mergeCells>
  <pageMargins left="0.7" right="0.7" top="0.75" bottom="0.75" header="0.3" footer="0.3"/>
  <ignoredErrors>
    <ignoredError sqref="Z8:AA8 AI8:AJ8 Z9:AA9 AI9:AJ9 AR8:AR9 BA8:BA9 Q10:Q18 Q9 R8 R9 Q8 Z10:Z18 AI10:AI18 AR10:AR18 BA10:BA18 AJ10:AJ18 AS8:AS1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BF62-C868-4879-8376-80EECAB4D2DB}">
  <dimension ref="A1:K63"/>
  <sheetViews>
    <sheetView workbookViewId="0">
      <pane xSplit="3" topLeftCell="D1" activePane="topRight" state="frozen"/>
      <selection pane="topRight"/>
    </sheetView>
  </sheetViews>
  <sheetFormatPr defaultRowHeight="14.15" x14ac:dyDescent="0.35"/>
  <cols>
    <col min="1" max="1" width="9.23046875" style="1"/>
    <col min="2" max="2" width="20.15234375" style="1" customWidth="1"/>
    <col min="3" max="3" width="9.23046875" style="1"/>
    <col min="4" max="7" width="9.23046875" style="1" customWidth="1"/>
    <col min="8" max="10" width="9.23046875" style="1"/>
    <col min="11" max="11" width="9.23046875" style="152"/>
    <col min="12" max="16384" width="9.23046875" style="1"/>
  </cols>
  <sheetData>
    <row r="1" spans="1:11" x14ac:dyDescent="0.35">
      <c r="A1" s="4" t="s">
        <v>8</v>
      </c>
      <c r="E1" s="4" t="s">
        <v>71</v>
      </c>
    </row>
    <row r="2" spans="1:11" x14ac:dyDescent="0.35">
      <c r="A2" s="4" t="s">
        <v>118</v>
      </c>
      <c r="E2" s="1" t="s">
        <v>86</v>
      </c>
    </row>
    <row r="3" spans="1:11" x14ac:dyDescent="0.35">
      <c r="A3" s="4" t="s">
        <v>117</v>
      </c>
      <c r="E3" s="1" t="s">
        <v>80</v>
      </c>
    </row>
    <row r="4" spans="1:11" x14ac:dyDescent="0.35">
      <c r="A4" s="4" t="s">
        <v>119</v>
      </c>
      <c r="E4" s="1" t="s">
        <v>83</v>
      </c>
    </row>
    <row r="6" spans="1:11" x14ac:dyDescent="0.35">
      <c r="A6" s="4" t="s">
        <v>111</v>
      </c>
    </row>
    <row r="7" spans="1:11" ht="84.45" customHeight="1" x14ac:dyDescent="0.35">
      <c r="A7" s="5" t="s">
        <v>168</v>
      </c>
      <c r="B7" s="5" t="s">
        <v>109</v>
      </c>
      <c r="C7" s="5" t="s">
        <v>169</v>
      </c>
      <c r="D7" s="5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21</v>
      </c>
    </row>
    <row r="8" spans="1:11" s="22" customFormat="1" x14ac:dyDescent="0.4">
      <c r="A8" s="33">
        <v>1</v>
      </c>
      <c r="B8" s="34" t="s">
        <v>142</v>
      </c>
      <c r="C8" s="40" t="s">
        <v>170</v>
      </c>
      <c r="D8" s="40">
        <v>26000</v>
      </c>
      <c r="E8" s="40">
        <v>30000</v>
      </c>
      <c r="F8" s="40">
        <v>34000</v>
      </c>
      <c r="G8" s="40">
        <v>38000</v>
      </c>
      <c r="H8" s="40">
        <v>40000</v>
      </c>
      <c r="I8" s="40">
        <v>42000</v>
      </c>
      <c r="J8" s="40">
        <f>SUM(D8:I8)</f>
        <v>210000</v>
      </c>
      <c r="K8" s="166"/>
    </row>
    <row r="9" spans="1:11" s="22" customFormat="1" ht="14.6" thickBot="1" x14ac:dyDescent="0.45">
      <c r="A9" s="33"/>
      <c r="B9" s="37"/>
      <c r="C9" s="42" t="s">
        <v>171</v>
      </c>
      <c r="D9" s="42">
        <v>13000</v>
      </c>
      <c r="E9" s="42">
        <v>15000</v>
      </c>
      <c r="F9" s="42">
        <v>17000</v>
      </c>
      <c r="G9" s="42">
        <v>19000</v>
      </c>
      <c r="H9" s="42">
        <v>20000</v>
      </c>
      <c r="I9" s="42">
        <v>21000</v>
      </c>
      <c r="J9" s="40">
        <f>SUM(D9:I9)</f>
        <v>105000</v>
      </c>
      <c r="K9" s="166"/>
    </row>
    <row r="10" spans="1:11" s="22" customFormat="1" ht="14.6" thickBot="1" x14ac:dyDescent="0.45">
      <c r="A10" s="111"/>
      <c r="B10" s="185" t="s">
        <v>178</v>
      </c>
      <c r="C10" s="186"/>
      <c r="D10" s="112">
        <f>D8+D9</f>
        <v>39000</v>
      </c>
      <c r="E10" s="112">
        <f t="shared" ref="E10:J10" si="0">E8+E9</f>
        <v>45000</v>
      </c>
      <c r="F10" s="112">
        <f t="shared" si="0"/>
        <v>51000</v>
      </c>
      <c r="G10" s="112">
        <f t="shared" si="0"/>
        <v>57000</v>
      </c>
      <c r="H10" s="112">
        <f t="shared" si="0"/>
        <v>60000</v>
      </c>
      <c r="I10" s="112">
        <f t="shared" si="0"/>
        <v>63000</v>
      </c>
      <c r="J10" s="41">
        <f t="shared" si="0"/>
        <v>315000</v>
      </c>
      <c r="K10" s="166"/>
    </row>
    <row r="11" spans="1:11" s="22" customFormat="1" x14ac:dyDescent="0.4">
      <c r="A11" s="33">
        <v>1</v>
      </c>
      <c r="B11" s="34" t="s">
        <v>140</v>
      </c>
      <c r="C11" s="40" t="s">
        <v>170</v>
      </c>
      <c r="D11" s="40">
        <v>27000</v>
      </c>
      <c r="E11" s="40"/>
      <c r="F11" s="40"/>
      <c r="G11" s="40"/>
      <c r="H11" s="40"/>
      <c r="I11" s="40"/>
      <c r="J11" s="40">
        <f>SUM(D11:I11)</f>
        <v>27000</v>
      </c>
      <c r="K11" s="166"/>
    </row>
    <row r="12" spans="1:11" s="22" customFormat="1" ht="14.6" thickBot="1" x14ac:dyDescent="0.45">
      <c r="A12" s="33"/>
      <c r="B12" s="37"/>
      <c r="C12" s="42" t="s">
        <v>171</v>
      </c>
      <c r="D12" s="42">
        <v>13500</v>
      </c>
      <c r="E12" s="42"/>
      <c r="F12" s="42"/>
      <c r="G12" s="42"/>
      <c r="H12" s="42"/>
      <c r="I12" s="42"/>
      <c r="J12" s="40">
        <f>SUM(D12:I12)</f>
        <v>13500</v>
      </c>
      <c r="K12" s="166"/>
    </row>
    <row r="13" spans="1:11" s="22" customFormat="1" ht="14.6" thickBot="1" x14ac:dyDescent="0.45">
      <c r="A13" s="33"/>
      <c r="B13" s="185" t="s">
        <v>179</v>
      </c>
      <c r="C13" s="186"/>
      <c r="D13" s="112">
        <f>D11+D12</f>
        <v>40500</v>
      </c>
      <c r="E13" s="112">
        <f t="shared" ref="E13" si="1">E11+E12</f>
        <v>0</v>
      </c>
      <c r="F13" s="112">
        <f t="shared" ref="F13" si="2">F11+F12</f>
        <v>0</v>
      </c>
      <c r="G13" s="112">
        <f t="shared" ref="G13" si="3">G11+G12</f>
        <v>0</v>
      </c>
      <c r="H13" s="112">
        <f t="shared" ref="H13" si="4">H11+H12</f>
        <v>0</v>
      </c>
      <c r="I13" s="112">
        <f t="shared" ref="I13" si="5">I11+I12</f>
        <v>0</v>
      </c>
      <c r="J13" s="41">
        <f t="shared" ref="J13" si="6">J11+J12</f>
        <v>40500</v>
      </c>
      <c r="K13" s="166"/>
    </row>
    <row r="14" spans="1:11" s="22" customFormat="1" x14ac:dyDescent="0.4">
      <c r="A14" s="33">
        <v>1</v>
      </c>
      <c r="B14" s="34" t="s">
        <v>141</v>
      </c>
      <c r="C14" s="40" t="s">
        <v>170</v>
      </c>
      <c r="D14" s="40">
        <v>28000</v>
      </c>
      <c r="E14" s="40"/>
      <c r="F14" s="40"/>
      <c r="G14" s="40"/>
      <c r="H14" s="40"/>
      <c r="I14" s="40"/>
      <c r="J14" s="40">
        <f>SUM(D14:I14)</f>
        <v>28000</v>
      </c>
      <c r="K14" s="166"/>
    </row>
    <row r="15" spans="1:11" s="22" customFormat="1" ht="14.6" thickBot="1" x14ac:dyDescent="0.45">
      <c r="A15" s="33"/>
      <c r="B15" s="37"/>
      <c r="C15" s="42" t="s">
        <v>171</v>
      </c>
      <c r="D15" s="42">
        <v>14000</v>
      </c>
      <c r="E15" s="42"/>
      <c r="F15" s="42"/>
      <c r="G15" s="42"/>
      <c r="H15" s="42"/>
      <c r="I15" s="42"/>
      <c r="J15" s="40">
        <f>SUM(D15:I15)</f>
        <v>14000</v>
      </c>
      <c r="K15" s="166"/>
    </row>
    <row r="16" spans="1:11" s="22" customFormat="1" ht="14.6" thickBot="1" x14ac:dyDescent="0.45">
      <c r="A16" s="33"/>
      <c r="B16" s="185" t="s">
        <v>180</v>
      </c>
      <c r="C16" s="186"/>
      <c r="D16" s="112">
        <f>D14+D15</f>
        <v>42000</v>
      </c>
      <c r="E16" s="112">
        <f t="shared" ref="E16" si="7">E14+E15</f>
        <v>0</v>
      </c>
      <c r="F16" s="112">
        <f t="shared" ref="F16" si="8">F14+F15</f>
        <v>0</v>
      </c>
      <c r="G16" s="112">
        <f t="shared" ref="G16" si="9">G14+G15</f>
        <v>0</v>
      </c>
      <c r="H16" s="112">
        <f t="shared" ref="H16" si="10">H14+H15</f>
        <v>0</v>
      </c>
      <c r="I16" s="112">
        <f t="shared" ref="I16" si="11">I14+I15</f>
        <v>0</v>
      </c>
      <c r="J16" s="41">
        <f t="shared" ref="J16" si="12">J14+J15</f>
        <v>42000</v>
      </c>
      <c r="K16" s="166"/>
    </row>
    <row r="17" spans="1:11" s="22" customFormat="1" ht="14.6" thickBot="1" x14ac:dyDescent="0.45">
      <c r="A17" s="108" t="s">
        <v>181</v>
      </c>
      <c r="B17" s="109"/>
      <c r="C17" s="110"/>
      <c r="D17" s="110">
        <f>D10+D13+D16</f>
        <v>121500</v>
      </c>
      <c r="E17" s="110">
        <f t="shared" ref="E17:J17" si="13">E10+E13+E16</f>
        <v>45000</v>
      </c>
      <c r="F17" s="110">
        <f t="shared" si="13"/>
        <v>51000</v>
      </c>
      <c r="G17" s="110">
        <f t="shared" si="13"/>
        <v>57000</v>
      </c>
      <c r="H17" s="110">
        <f t="shared" si="13"/>
        <v>60000</v>
      </c>
      <c r="I17" s="110">
        <f t="shared" si="13"/>
        <v>63000</v>
      </c>
      <c r="J17" s="110">
        <f t="shared" si="13"/>
        <v>397500</v>
      </c>
      <c r="K17" s="166" t="s">
        <v>158</v>
      </c>
    </row>
    <row r="18" spans="1:11" s="22" customFormat="1" x14ac:dyDescent="0.4">
      <c r="A18" s="33">
        <v>2</v>
      </c>
      <c r="B18" s="34" t="s">
        <v>142</v>
      </c>
      <c r="C18" s="40" t="s">
        <v>170</v>
      </c>
      <c r="D18" s="40">
        <f>D8</f>
        <v>26000</v>
      </c>
      <c r="E18" s="40">
        <f t="shared" ref="E18:I18" si="14">E8</f>
        <v>30000</v>
      </c>
      <c r="F18" s="40">
        <f t="shared" si="14"/>
        <v>34000</v>
      </c>
      <c r="G18" s="40">
        <f t="shared" si="14"/>
        <v>38000</v>
      </c>
      <c r="H18" s="40">
        <f t="shared" si="14"/>
        <v>40000</v>
      </c>
      <c r="I18" s="40">
        <f t="shared" si="14"/>
        <v>42000</v>
      </c>
      <c r="J18" s="40">
        <f>SUM(D18:I18)</f>
        <v>210000</v>
      </c>
      <c r="K18" s="166"/>
    </row>
    <row r="19" spans="1:11" s="22" customFormat="1" ht="14.6" thickBot="1" x14ac:dyDescent="0.45">
      <c r="A19" s="33"/>
      <c r="B19" s="37"/>
      <c r="C19" s="42" t="s">
        <v>171</v>
      </c>
      <c r="D19" s="42">
        <f>D9</f>
        <v>13000</v>
      </c>
      <c r="E19" s="42">
        <f t="shared" ref="E19:I19" si="15">E9</f>
        <v>15000</v>
      </c>
      <c r="F19" s="42">
        <f t="shared" si="15"/>
        <v>17000</v>
      </c>
      <c r="G19" s="42">
        <f t="shared" si="15"/>
        <v>19000</v>
      </c>
      <c r="H19" s="42">
        <f t="shared" si="15"/>
        <v>20000</v>
      </c>
      <c r="I19" s="42">
        <f t="shared" si="15"/>
        <v>21000</v>
      </c>
      <c r="J19" s="40">
        <f>SUM(D19:I19)</f>
        <v>105000</v>
      </c>
      <c r="K19" s="166"/>
    </row>
    <row r="20" spans="1:11" s="22" customFormat="1" ht="14.6" thickBot="1" x14ac:dyDescent="0.45">
      <c r="A20" s="111"/>
      <c r="B20" s="185" t="s">
        <v>178</v>
      </c>
      <c r="C20" s="186"/>
      <c r="D20" s="112">
        <f>D18+D19</f>
        <v>39000</v>
      </c>
      <c r="E20" s="112">
        <f t="shared" ref="E20:I20" si="16">E18+E19</f>
        <v>45000</v>
      </c>
      <c r="F20" s="112">
        <f t="shared" si="16"/>
        <v>51000</v>
      </c>
      <c r="G20" s="112">
        <f t="shared" si="16"/>
        <v>57000</v>
      </c>
      <c r="H20" s="112">
        <f t="shared" si="16"/>
        <v>60000</v>
      </c>
      <c r="I20" s="112">
        <f t="shared" si="16"/>
        <v>63000</v>
      </c>
      <c r="J20" s="41">
        <f t="shared" ref="J20" si="17">J18+J19</f>
        <v>315000</v>
      </c>
      <c r="K20" s="166"/>
    </row>
    <row r="21" spans="1:11" s="22" customFormat="1" x14ac:dyDescent="0.4">
      <c r="A21" s="33">
        <v>2</v>
      </c>
      <c r="B21" s="34" t="s">
        <v>140</v>
      </c>
      <c r="C21" s="40" t="s">
        <v>170</v>
      </c>
      <c r="D21" s="40">
        <f>D11</f>
        <v>27000</v>
      </c>
      <c r="E21" s="40">
        <f t="shared" ref="E21:I21" si="18">E11</f>
        <v>0</v>
      </c>
      <c r="F21" s="40">
        <f t="shared" si="18"/>
        <v>0</v>
      </c>
      <c r="G21" s="40">
        <f t="shared" si="18"/>
        <v>0</v>
      </c>
      <c r="H21" s="40">
        <f t="shared" si="18"/>
        <v>0</v>
      </c>
      <c r="I21" s="40">
        <f t="shared" si="18"/>
        <v>0</v>
      </c>
      <c r="J21" s="40">
        <f>SUM(D21:I21)</f>
        <v>27000</v>
      </c>
      <c r="K21" s="166"/>
    </row>
    <row r="22" spans="1:11" s="22" customFormat="1" ht="14.6" thickBot="1" x14ac:dyDescent="0.45">
      <c r="A22" s="33"/>
      <c r="B22" s="37"/>
      <c r="C22" s="42" t="s">
        <v>171</v>
      </c>
      <c r="D22" s="42">
        <f>D12</f>
        <v>13500</v>
      </c>
      <c r="E22" s="42">
        <f t="shared" ref="E22:I22" si="19">E12</f>
        <v>0</v>
      </c>
      <c r="F22" s="42">
        <f t="shared" si="19"/>
        <v>0</v>
      </c>
      <c r="G22" s="42">
        <f t="shared" si="19"/>
        <v>0</v>
      </c>
      <c r="H22" s="42">
        <f t="shared" si="19"/>
        <v>0</v>
      </c>
      <c r="I22" s="42">
        <f t="shared" si="19"/>
        <v>0</v>
      </c>
      <c r="J22" s="40">
        <f>SUM(D22:I22)</f>
        <v>13500</v>
      </c>
      <c r="K22" s="166"/>
    </row>
    <row r="23" spans="1:11" s="22" customFormat="1" ht="14.6" thickBot="1" x14ac:dyDescent="0.45">
      <c r="A23" s="33"/>
      <c r="B23" s="185" t="s">
        <v>179</v>
      </c>
      <c r="C23" s="186"/>
      <c r="D23" s="112">
        <f>D21+D22</f>
        <v>40500</v>
      </c>
      <c r="E23" s="112">
        <f t="shared" ref="E23:I23" si="20">E21+E22</f>
        <v>0</v>
      </c>
      <c r="F23" s="112">
        <f t="shared" si="20"/>
        <v>0</v>
      </c>
      <c r="G23" s="112">
        <f t="shared" si="20"/>
        <v>0</v>
      </c>
      <c r="H23" s="112">
        <f t="shared" si="20"/>
        <v>0</v>
      </c>
      <c r="I23" s="112">
        <f t="shared" si="20"/>
        <v>0</v>
      </c>
      <c r="J23" s="41">
        <f t="shared" ref="J23" si="21">J21+J22</f>
        <v>40500</v>
      </c>
      <c r="K23" s="166"/>
    </row>
    <row r="24" spans="1:11" s="22" customFormat="1" x14ac:dyDescent="0.4">
      <c r="A24" s="33">
        <v>2</v>
      </c>
      <c r="B24" s="34" t="s">
        <v>141</v>
      </c>
      <c r="C24" s="40" t="s">
        <v>170</v>
      </c>
      <c r="D24" s="40">
        <f>D14</f>
        <v>28000</v>
      </c>
      <c r="E24" s="40">
        <f t="shared" ref="E24:I24" si="22">E14</f>
        <v>0</v>
      </c>
      <c r="F24" s="40">
        <f t="shared" si="22"/>
        <v>0</v>
      </c>
      <c r="G24" s="40">
        <f t="shared" si="22"/>
        <v>0</v>
      </c>
      <c r="H24" s="40">
        <f t="shared" si="22"/>
        <v>0</v>
      </c>
      <c r="I24" s="40">
        <f t="shared" si="22"/>
        <v>0</v>
      </c>
      <c r="J24" s="40">
        <f>SUM(D24:I24)</f>
        <v>28000</v>
      </c>
      <c r="K24" s="166"/>
    </row>
    <row r="25" spans="1:11" s="22" customFormat="1" ht="14.6" thickBot="1" x14ac:dyDescent="0.45">
      <c r="A25" s="33"/>
      <c r="B25" s="37"/>
      <c r="C25" s="42" t="s">
        <v>171</v>
      </c>
      <c r="D25" s="42">
        <f>D15</f>
        <v>14000</v>
      </c>
      <c r="E25" s="42">
        <f t="shared" ref="E25:I25" si="23">E15</f>
        <v>0</v>
      </c>
      <c r="F25" s="42">
        <f t="shared" si="23"/>
        <v>0</v>
      </c>
      <c r="G25" s="42">
        <f t="shared" si="23"/>
        <v>0</v>
      </c>
      <c r="H25" s="42">
        <f t="shared" si="23"/>
        <v>0</v>
      </c>
      <c r="I25" s="42">
        <f t="shared" si="23"/>
        <v>0</v>
      </c>
      <c r="J25" s="40">
        <f>SUM(D25:I25)</f>
        <v>14000</v>
      </c>
      <c r="K25" s="166"/>
    </row>
    <row r="26" spans="1:11" s="22" customFormat="1" ht="14.6" thickBot="1" x14ac:dyDescent="0.45">
      <c r="A26" s="33"/>
      <c r="B26" s="185" t="s">
        <v>180</v>
      </c>
      <c r="C26" s="186"/>
      <c r="D26" s="112">
        <f>D24+D25</f>
        <v>42000</v>
      </c>
      <c r="E26" s="112">
        <f t="shared" ref="E26:I26" si="24">E24+E25</f>
        <v>0</v>
      </c>
      <c r="F26" s="112">
        <f t="shared" si="24"/>
        <v>0</v>
      </c>
      <c r="G26" s="112">
        <f t="shared" si="24"/>
        <v>0</v>
      </c>
      <c r="H26" s="112">
        <f t="shared" si="24"/>
        <v>0</v>
      </c>
      <c r="I26" s="112">
        <f t="shared" si="24"/>
        <v>0</v>
      </c>
      <c r="J26" s="41">
        <f t="shared" ref="J26" si="25">J24+J25</f>
        <v>42000</v>
      </c>
      <c r="K26" s="166"/>
    </row>
    <row r="27" spans="1:11" s="22" customFormat="1" ht="14.6" thickBot="1" x14ac:dyDescent="0.45">
      <c r="A27" s="108" t="s">
        <v>182</v>
      </c>
      <c r="B27" s="109"/>
      <c r="C27" s="110"/>
      <c r="D27" s="110">
        <f>D20+D23+D26</f>
        <v>121500</v>
      </c>
      <c r="E27" s="110">
        <f t="shared" ref="E27" si="26">E20+E23+E26</f>
        <v>45000</v>
      </c>
      <c r="F27" s="110">
        <f t="shared" ref="F27" si="27">F20+F23+F26</f>
        <v>51000</v>
      </c>
      <c r="G27" s="110">
        <f t="shared" ref="G27" si="28">G20+G23+G26</f>
        <v>57000</v>
      </c>
      <c r="H27" s="110">
        <f t="shared" ref="H27" si="29">H20+H23+H26</f>
        <v>60000</v>
      </c>
      <c r="I27" s="110">
        <f t="shared" ref="I27" si="30">I20+I23+I26</f>
        <v>63000</v>
      </c>
      <c r="J27" s="110">
        <f t="shared" ref="J27" si="31">J20+J23+J26</f>
        <v>397500</v>
      </c>
      <c r="K27" s="166" t="s">
        <v>160</v>
      </c>
    </row>
    <row r="28" spans="1:11" s="22" customFormat="1" x14ac:dyDescent="0.4">
      <c r="A28" s="33">
        <v>3</v>
      </c>
      <c r="B28" s="34" t="s">
        <v>142</v>
      </c>
      <c r="C28" s="40" t="s">
        <v>170</v>
      </c>
      <c r="D28" s="40">
        <f>D18</f>
        <v>26000</v>
      </c>
      <c r="E28" s="40">
        <f t="shared" ref="E28:I28" si="32">E18</f>
        <v>30000</v>
      </c>
      <c r="F28" s="40">
        <f t="shared" si="32"/>
        <v>34000</v>
      </c>
      <c r="G28" s="40">
        <f t="shared" si="32"/>
        <v>38000</v>
      </c>
      <c r="H28" s="40">
        <f t="shared" si="32"/>
        <v>40000</v>
      </c>
      <c r="I28" s="40">
        <f t="shared" si="32"/>
        <v>42000</v>
      </c>
      <c r="J28" s="40">
        <f>SUM(D28:I28)</f>
        <v>210000</v>
      </c>
      <c r="K28" s="166"/>
    </row>
    <row r="29" spans="1:11" s="22" customFormat="1" ht="14.6" thickBot="1" x14ac:dyDescent="0.45">
      <c r="A29" s="33"/>
      <c r="B29" s="37"/>
      <c r="C29" s="42" t="s">
        <v>171</v>
      </c>
      <c r="D29" s="42">
        <f>D19</f>
        <v>13000</v>
      </c>
      <c r="E29" s="42">
        <f t="shared" ref="E29:I29" si="33">E19</f>
        <v>15000</v>
      </c>
      <c r="F29" s="42">
        <f t="shared" si="33"/>
        <v>17000</v>
      </c>
      <c r="G29" s="42">
        <f t="shared" si="33"/>
        <v>19000</v>
      </c>
      <c r="H29" s="42">
        <f t="shared" si="33"/>
        <v>20000</v>
      </c>
      <c r="I29" s="42">
        <f t="shared" si="33"/>
        <v>21000</v>
      </c>
      <c r="J29" s="40">
        <f>SUM(D29:I29)</f>
        <v>105000</v>
      </c>
      <c r="K29" s="166"/>
    </row>
    <row r="30" spans="1:11" s="22" customFormat="1" ht="14.6" thickBot="1" x14ac:dyDescent="0.45">
      <c r="A30" s="111"/>
      <c r="B30" s="185" t="s">
        <v>178</v>
      </c>
      <c r="C30" s="186"/>
      <c r="D30" s="112">
        <f>D28+D29</f>
        <v>39000</v>
      </c>
      <c r="E30" s="112">
        <f t="shared" ref="E30:I30" si="34">E28+E29</f>
        <v>45000</v>
      </c>
      <c r="F30" s="112">
        <f t="shared" si="34"/>
        <v>51000</v>
      </c>
      <c r="G30" s="112">
        <f t="shared" si="34"/>
        <v>57000</v>
      </c>
      <c r="H30" s="112">
        <f t="shared" si="34"/>
        <v>60000</v>
      </c>
      <c r="I30" s="112">
        <f t="shared" si="34"/>
        <v>63000</v>
      </c>
      <c r="J30" s="41">
        <f t="shared" ref="J30" si="35">J28+J29</f>
        <v>315000</v>
      </c>
      <c r="K30" s="166"/>
    </row>
    <row r="31" spans="1:11" s="22" customFormat="1" x14ac:dyDescent="0.4">
      <c r="A31" s="33">
        <v>3</v>
      </c>
      <c r="B31" s="34" t="s">
        <v>140</v>
      </c>
      <c r="C31" s="40" t="s">
        <v>170</v>
      </c>
      <c r="D31" s="40">
        <f>D21</f>
        <v>27000</v>
      </c>
      <c r="E31" s="40">
        <f t="shared" ref="E31:I31" si="36">E21</f>
        <v>0</v>
      </c>
      <c r="F31" s="40">
        <f t="shared" si="36"/>
        <v>0</v>
      </c>
      <c r="G31" s="40">
        <f t="shared" si="36"/>
        <v>0</v>
      </c>
      <c r="H31" s="40">
        <f t="shared" si="36"/>
        <v>0</v>
      </c>
      <c r="I31" s="40">
        <f t="shared" si="36"/>
        <v>0</v>
      </c>
      <c r="J31" s="40">
        <f>SUM(D31:I31)</f>
        <v>27000</v>
      </c>
      <c r="K31" s="166"/>
    </row>
    <row r="32" spans="1:11" s="22" customFormat="1" ht="14.6" thickBot="1" x14ac:dyDescent="0.45">
      <c r="A32" s="33"/>
      <c r="B32" s="37"/>
      <c r="C32" s="42" t="s">
        <v>171</v>
      </c>
      <c r="D32" s="42">
        <f>D22</f>
        <v>13500</v>
      </c>
      <c r="E32" s="42">
        <f t="shared" ref="E32:I32" si="37">E22</f>
        <v>0</v>
      </c>
      <c r="F32" s="42">
        <f t="shared" si="37"/>
        <v>0</v>
      </c>
      <c r="G32" s="42">
        <f t="shared" si="37"/>
        <v>0</v>
      </c>
      <c r="H32" s="42">
        <f t="shared" si="37"/>
        <v>0</v>
      </c>
      <c r="I32" s="42">
        <f t="shared" si="37"/>
        <v>0</v>
      </c>
      <c r="J32" s="40">
        <f>SUM(D32:I32)</f>
        <v>13500</v>
      </c>
      <c r="K32" s="166"/>
    </row>
    <row r="33" spans="1:11" s="22" customFormat="1" ht="14.6" thickBot="1" x14ac:dyDescent="0.45">
      <c r="A33" s="33"/>
      <c r="B33" s="185" t="s">
        <v>179</v>
      </c>
      <c r="C33" s="186"/>
      <c r="D33" s="112">
        <f>D31+D32</f>
        <v>40500</v>
      </c>
      <c r="E33" s="112">
        <f t="shared" ref="E33:I33" si="38">E31+E32</f>
        <v>0</v>
      </c>
      <c r="F33" s="112">
        <f t="shared" si="38"/>
        <v>0</v>
      </c>
      <c r="G33" s="112">
        <f t="shared" si="38"/>
        <v>0</v>
      </c>
      <c r="H33" s="112">
        <f t="shared" si="38"/>
        <v>0</v>
      </c>
      <c r="I33" s="112">
        <f t="shared" si="38"/>
        <v>0</v>
      </c>
      <c r="J33" s="41">
        <f t="shared" ref="J33" si="39">J31+J32</f>
        <v>40500</v>
      </c>
      <c r="K33" s="166"/>
    </row>
    <row r="34" spans="1:11" s="22" customFormat="1" x14ac:dyDescent="0.4">
      <c r="A34" s="33">
        <v>3</v>
      </c>
      <c r="B34" s="34" t="s">
        <v>141</v>
      </c>
      <c r="C34" s="40" t="s">
        <v>170</v>
      </c>
      <c r="D34" s="40">
        <f>D24</f>
        <v>28000</v>
      </c>
      <c r="E34" s="40">
        <f t="shared" ref="E34:I34" si="40">E24</f>
        <v>0</v>
      </c>
      <c r="F34" s="40">
        <f t="shared" si="40"/>
        <v>0</v>
      </c>
      <c r="G34" s="40">
        <f t="shared" si="40"/>
        <v>0</v>
      </c>
      <c r="H34" s="40">
        <f t="shared" si="40"/>
        <v>0</v>
      </c>
      <c r="I34" s="40">
        <f t="shared" si="40"/>
        <v>0</v>
      </c>
      <c r="J34" s="40">
        <f>SUM(D34:I34)</f>
        <v>28000</v>
      </c>
      <c r="K34" s="166"/>
    </row>
    <row r="35" spans="1:11" s="22" customFormat="1" ht="14.6" thickBot="1" x14ac:dyDescent="0.45">
      <c r="A35" s="33"/>
      <c r="B35" s="37"/>
      <c r="C35" s="42" t="s">
        <v>171</v>
      </c>
      <c r="D35" s="42">
        <f>D25</f>
        <v>14000</v>
      </c>
      <c r="E35" s="42">
        <f t="shared" ref="E35:I35" si="41">E25</f>
        <v>0</v>
      </c>
      <c r="F35" s="42">
        <f t="shared" si="41"/>
        <v>0</v>
      </c>
      <c r="G35" s="42">
        <f t="shared" si="41"/>
        <v>0</v>
      </c>
      <c r="H35" s="42">
        <f t="shared" si="41"/>
        <v>0</v>
      </c>
      <c r="I35" s="42">
        <f t="shared" si="41"/>
        <v>0</v>
      </c>
      <c r="J35" s="40">
        <f>SUM(D35:I35)</f>
        <v>14000</v>
      </c>
      <c r="K35" s="166"/>
    </row>
    <row r="36" spans="1:11" s="22" customFormat="1" ht="14.6" thickBot="1" x14ac:dyDescent="0.45">
      <c r="A36" s="33"/>
      <c r="B36" s="185" t="s">
        <v>180</v>
      </c>
      <c r="C36" s="186"/>
      <c r="D36" s="112">
        <f>D34+D35</f>
        <v>42000</v>
      </c>
      <c r="E36" s="112">
        <f t="shared" ref="E36:I36" si="42">E34+E35</f>
        <v>0</v>
      </c>
      <c r="F36" s="112">
        <f t="shared" si="42"/>
        <v>0</v>
      </c>
      <c r="G36" s="112">
        <f t="shared" si="42"/>
        <v>0</v>
      </c>
      <c r="H36" s="112">
        <f t="shared" si="42"/>
        <v>0</v>
      </c>
      <c r="I36" s="112">
        <f t="shared" si="42"/>
        <v>0</v>
      </c>
      <c r="J36" s="41">
        <f t="shared" ref="J36" si="43">J34+J35</f>
        <v>42000</v>
      </c>
      <c r="K36" s="166"/>
    </row>
    <row r="37" spans="1:11" s="22" customFormat="1" ht="14.6" thickBot="1" x14ac:dyDescent="0.45">
      <c r="A37" s="108" t="s">
        <v>183</v>
      </c>
      <c r="B37" s="109"/>
      <c r="C37" s="110"/>
      <c r="D37" s="110">
        <f>D30+D33+D36</f>
        <v>121500</v>
      </c>
      <c r="E37" s="110">
        <f t="shared" ref="E37" si="44">E30+E33+E36</f>
        <v>45000</v>
      </c>
      <c r="F37" s="110">
        <f t="shared" ref="F37" si="45">F30+F33+F36</f>
        <v>51000</v>
      </c>
      <c r="G37" s="110">
        <f t="shared" ref="G37" si="46">G30+G33+G36</f>
        <v>57000</v>
      </c>
      <c r="H37" s="110">
        <f t="shared" ref="H37" si="47">H30+H33+H36</f>
        <v>60000</v>
      </c>
      <c r="I37" s="110">
        <f t="shared" ref="I37" si="48">I30+I33+I36</f>
        <v>63000</v>
      </c>
      <c r="J37" s="110">
        <f t="shared" ref="J37" si="49">J30+J33+J36</f>
        <v>397500</v>
      </c>
      <c r="K37" s="166" t="s">
        <v>162</v>
      </c>
    </row>
    <row r="38" spans="1:11" s="22" customFormat="1" x14ac:dyDescent="0.4">
      <c r="A38" s="33">
        <v>4</v>
      </c>
      <c r="B38" s="34" t="s">
        <v>142</v>
      </c>
      <c r="C38" s="40" t="s">
        <v>170</v>
      </c>
      <c r="D38" s="40">
        <f>D28</f>
        <v>26000</v>
      </c>
      <c r="E38" s="40">
        <f t="shared" ref="E38:I38" si="50">E28</f>
        <v>30000</v>
      </c>
      <c r="F38" s="40">
        <f t="shared" si="50"/>
        <v>34000</v>
      </c>
      <c r="G38" s="40">
        <f t="shared" si="50"/>
        <v>38000</v>
      </c>
      <c r="H38" s="40">
        <f t="shared" si="50"/>
        <v>40000</v>
      </c>
      <c r="I38" s="40">
        <f t="shared" si="50"/>
        <v>42000</v>
      </c>
      <c r="J38" s="40">
        <f>SUM(D38:I38)</f>
        <v>210000</v>
      </c>
      <c r="K38" s="166"/>
    </row>
    <row r="39" spans="1:11" s="22" customFormat="1" ht="14.6" thickBot="1" x14ac:dyDescent="0.45">
      <c r="A39" s="33"/>
      <c r="B39" s="37"/>
      <c r="C39" s="42" t="s">
        <v>171</v>
      </c>
      <c r="D39" s="42">
        <f>D29</f>
        <v>13000</v>
      </c>
      <c r="E39" s="42">
        <f t="shared" ref="E39:I39" si="51">E29</f>
        <v>15000</v>
      </c>
      <c r="F39" s="42">
        <f t="shared" si="51"/>
        <v>17000</v>
      </c>
      <c r="G39" s="42">
        <f t="shared" si="51"/>
        <v>19000</v>
      </c>
      <c r="H39" s="42">
        <f t="shared" si="51"/>
        <v>20000</v>
      </c>
      <c r="I39" s="42">
        <f t="shared" si="51"/>
        <v>21000</v>
      </c>
      <c r="J39" s="40">
        <f>SUM(D39:I39)</f>
        <v>105000</v>
      </c>
      <c r="K39" s="166"/>
    </row>
    <row r="40" spans="1:11" s="22" customFormat="1" ht="14.6" thickBot="1" x14ac:dyDescent="0.45">
      <c r="A40" s="111"/>
      <c r="B40" s="185" t="s">
        <v>178</v>
      </c>
      <c r="C40" s="186"/>
      <c r="D40" s="112">
        <f>D38+D39</f>
        <v>39000</v>
      </c>
      <c r="E40" s="112">
        <f t="shared" ref="E40:I40" si="52">E38+E39</f>
        <v>45000</v>
      </c>
      <c r="F40" s="112">
        <f t="shared" si="52"/>
        <v>51000</v>
      </c>
      <c r="G40" s="112">
        <f t="shared" si="52"/>
        <v>57000</v>
      </c>
      <c r="H40" s="112">
        <f t="shared" si="52"/>
        <v>60000</v>
      </c>
      <c r="I40" s="112">
        <f t="shared" si="52"/>
        <v>63000</v>
      </c>
      <c r="J40" s="41">
        <f t="shared" ref="J40" si="53">J38+J39</f>
        <v>315000</v>
      </c>
      <c r="K40" s="166"/>
    </row>
    <row r="41" spans="1:11" s="22" customFormat="1" x14ac:dyDescent="0.4">
      <c r="A41" s="33">
        <v>4</v>
      </c>
      <c r="B41" s="34" t="s">
        <v>140</v>
      </c>
      <c r="C41" s="40" t="s">
        <v>170</v>
      </c>
      <c r="D41" s="40">
        <f>D31</f>
        <v>27000</v>
      </c>
      <c r="E41" s="40">
        <f t="shared" ref="E41:I41" si="54">E31</f>
        <v>0</v>
      </c>
      <c r="F41" s="40">
        <f t="shared" si="54"/>
        <v>0</v>
      </c>
      <c r="G41" s="40">
        <f t="shared" si="54"/>
        <v>0</v>
      </c>
      <c r="H41" s="40">
        <f t="shared" si="54"/>
        <v>0</v>
      </c>
      <c r="I41" s="40">
        <f t="shared" si="54"/>
        <v>0</v>
      </c>
      <c r="J41" s="40">
        <f>SUM(D41:I41)</f>
        <v>27000</v>
      </c>
      <c r="K41" s="166"/>
    </row>
    <row r="42" spans="1:11" s="22" customFormat="1" ht="14.6" thickBot="1" x14ac:dyDescent="0.45">
      <c r="A42" s="33"/>
      <c r="B42" s="37"/>
      <c r="C42" s="42" t="s">
        <v>171</v>
      </c>
      <c r="D42" s="42">
        <f>D32</f>
        <v>13500</v>
      </c>
      <c r="E42" s="42">
        <f t="shared" ref="E42:I42" si="55">E32</f>
        <v>0</v>
      </c>
      <c r="F42" s="42">
        <f t="shared" si="55"/>
        <v>0</v>
      </c>
      <c r="G42" s="42">
        <f t="shared" si="55"/>
        <v>0</v>
      </c>
      <c r="H42" s="42">
        <f t="shared" si="55"/>
        <v>0</v>
      </c>
      <c r="I42" s="42">
        <f t="shared" si="55"/>
        <v>0</v>
      </c>
      <c r="J42" s="40">
        <f>SUM(D42:I42)</f>
        <v>13500</v>
      </c>
      <c r="K42" s="166"/>
    </row>
    <row r="43" spans="1:11" s="22" customFormat="1" ht="14.6" thickBot="1" x14ac:dyDescent="0.45">
      <c r="A43" s="33"/>
      <c r="B43" s="185" t="s">
        <v>179</v>
      </c>
      <c r="C43" s="186"/>
      <c r="D43" s="112">
        <f>D41+D42</f>
        <v>40500</v>
      </c>
      <c r="E43" s="112">
        <f t="shared" ref="E43:I43" si="56">E41+E42</f>
        <v>0</v>
      </c>
      <c r="F43" s="112">
        <f t="shared" si="56"/>
        <v>0</v>
      </c>
      <c r="G43" s="112">
        <f t="shared" si="56"/>
        <v>0</v>
      </c>
      <c r="H43" s="112">
        <f t="shared" si="56"/>
        <v>0</v>
      </c>
      <c r="I43" s="112">
        <f t="shared" si="56"/>
        <v>0</v>
      </c>
      <c r="J43" s="41">
        <f t="shared" ref="J43" si="57">J41+J42</f>
        <v>40500</v>
      </c>
      <c r="K43" s="166"/>
    </row>
    <row r="44" spans="1:11" s="22" customFormat="1" x14ac:dyDescent="0.4">
      <c r="A44" s="33">
        <v>4</v>
      </c>
      <c r="B44" s="34" t="s">
        <v>141</v>
      </c>
      <c r="C44" s="40" t="s">
        <v>170</v>
      </c>
      <c r="D44" s="40">
        <f>D34</f>
        <v>28000</v>
      </c>
      <c r="E44" s="40">
        <f t="shared" ref="E44:I44" si="58">E34</f>
        <v>0</v>
      </c>
      <c r="F44" s="40">
        <f t="shared" si="58"/>
        <v>0</v>
      </c>
      <c r="G44" s="40">
        <f t="shared" si="58"/>
        <v>0</v>
      </c>
      <c r="H44" s="40">
        <f t="shared" si="58"/>
        <v>0</v>
      </c>
      <c r="I44" s="40">
        <f t="shared" si="58"/>
        <v>0</v>
      </c>
      <c r="J44" s="40">
        <f>SUM(D44:I44)</f>
        <v>28000</v>
      </c>
      <c r="K44" s="166"/>
    </row>
    <row r="45" spans="1:11" s="22" customFormat="1" ht="14.6" thickBot="1" x14ac:dyDescent="0.45">
      <c r="A45" s="33"/>
      <c r="B45" s="37"/>
      <c r="C45" s="42" t="s">
        <v>171</v>
      </c>
      <c r="D45" s="42">
        <f>D35</f>
        <v>14000</v>
      </c>
      <c r="E45" s="42">
        <f t="shared" ref="E45:I45" si="59">E35</f>
        <v>0</v>
      </c>
      <c r="F45" s="42">
        <f t="shared" si="59"/>
        <v>0</v>
      </c>
      <c r="G45" s="42">
        <f t="shared" si="59"/>
        <v>0</v>
      </c>
      <c r="H45" s="42">
        <f t="shared" si="59"/>
        <v>0</v>
      </c>
      <c r="I45" s="42">
        <f t="shared" si="59"/>
        <v>0</v>
      </c>
      <c r="J45" s="40">
        <f>SUM(D45:I45)</f>
        <v>14000</v>
      </c>
      <c r="K45" s="166"/>
    </row>
    <row r="46" spans="1:11" s="22" customFormat="1" ht="14.6" thickBot="1" x14ac:dyDescent="0.45">
      <c r="A46" s="33"/>
      <c r="B46" s="185" t="s">
        <v>180</v>
      </c>
      <c r="C46" s="186"/>
      <c r="D46" s="112">
        <f>D44+D45</f>
        <v>42000</v>
      </c>
      <c r="E46" s="112">
        <f t="shared" ref="E46:I46" si="60">E44+E45</f>
        <v>0</v>
      </c>
      <c r="F46" s="112">
        <f t="shared" si="60"/>
        <v>0</v>
      </c>
      <c r="G46" s="112">
        <f t="shared" si="60"/>
        <v>0</v>
      </c>
      <c r="H46" s="112">
        <f t="shared" si="60"/>
        <v>0</v>
      </c>
      <c r="I46" s="112">
        <f t="shared" si="60"/>
        <v>0</v>
      </c>
      <c r="J46" s="41">
        <f t="shared" ref="J46" si="61">J44+J45</f>
        <v>42000</v>
      </c>
      <c r="K46" s="166"/>
    </row>
    <row r="47" spans="1:11" s="22" customFormat="1" ht="14.6" thickBot="1" x14ac:dyDescent="0.45">
      <c r="A47" s="108" t="s">
        <v>184</v>
      </c>
      <c r="B47" s="109"/>
      <c r="C47" s="110"/>
      <c r="D47" s="110">
        <f>D40+D43+D46</f>
        <v>121500</v>
      </c>
      <c r="E47" s="110">
        <f t="shared" ref="E47" si="62">E40+E43+E46</f>
        <v>45000</v>
      </c>
      <c r="F47" s="110">
        <f t="shared" ref="F47" si="63">F40+F43+F46</f>
        <v>51000</v>
      </c>
      <c r="G47" s="110">
        <f t="shared" ref="G47" si="64">G40+G43+G46</f>
        <v>57000</v>
      </c>
      <c r="H47" s="110">
        <f t="shared" ref="H47" si="65">H40+H43+H46</f>
        <v>60000</v>
      </c>
      <c r="I47" s="110">
        <f t="shared" ref="I47" si="66">I40+I43+I46</f>
        <v>63000</v>
      </c>
      <c r="J47" s="110">
        <f t="shared" ref="J47" si="67">J40+J43+J46</f>
        <v>397500</v>
      </c>
      <c r="K47" s="166" t="s">
        <v>164</v>
      </c>
    </row>
    <row r="48" spans="1:11" s="22" customFormat="1" x14ac:dyDescent="0.4">
      <c r="A48" s="33">
        <v>5</v>
      </c>
      <c r="B48" s="34" t="s">
        <v>142</v>
      </c>
      <c r="C48" s="40" t="s">
        <v>170</v>
      </c>
      <c r="D48" s="40">
        <f>D38</f>
        <v>26000</v>
      </c>
      <c r="E48" s="40">
        <f t="shared" ref="E48:I48" si="68">E38</f>
        <v>30000</v>
      </c>
      <c r="F48" s="40">
        <f t="shared" si="68"/>
        <v>34000</v>
      </c>
      <c r="G48" s="40">
        <f t="shared" si="68"/>
        <v>38000</v>
      </c>
      <c r="H48" s="40">
        <f t="shared" si="68"/>
        <v>40000</v>
      </c>
      <c r="I48" s="40">
        <f t="shared" si="68"/>
        <v>42000</v>
      </c>
      <c r="J48" s="40">
        <f>SUM(D48:I48)</f>
        <v>210000</v>
      </c>
      <c r="K48" s="166"/>
    </row>
    <row r="49" spans="1:11" s="22" customFormat="1" ht="14.6" thickBot="1" x14ac:dyDescent="0.45">
      <c r="A49" s="33"/>
      <c r="B49" s="37"/>
      <c r="C49" s="42" t="s">
        <v>171</v>
      </c>
      <c r="D49" s="42">
        <f>D39</f>
        <v>13000</v>
      </c>
      <c r="E49" s="42">
        <f t="shared" ref="E49:I49" si="69">E39</f>
        <v>15000</v>
      </c>
      <c r="F49" s="42">
        <f t="shared" si="69"/>
        <v>17000</v>
      </c>
      <c r="G49" s="42">
        <f t="shared" si="69"/>
        <v>19000</v>
      </c>
      <c r="H49" s="42">
        <f t="shared" si="69"/>
        <v>20000</v>
      </c>
      <c r="I49" s="42">
        <f t="shared" si="69"/>
        <v>21000</v>
      </c>
      <c r="J49" s="40">
        <f>SUM(D49:I49)</f>
        <v>105000</v>
      </c>
      <c r="K49" s="166"/>
    </row>
    <row r="50" spans="1:11" s="22" customFormat="1" ht="14.6" thickBot="1" x14ac:dyDescent="0.45">
      <c r="A50" s="111"/>
      <c r="B50" s="185" t="s">
        <v>178</v>
      </c>
      <c r="C50" s="186"/>
      <c r="D50" s="112">
        <f>D48+D49</f>
        <v>39000</v>
      </c>
      <c r="E50" s="112">
        <f t="shared" ref="E50:I50" si="70">E48+E49</f>
        <v>45000</v>
      </c>
      <c r="F50" s="112">
        <f t="shared" si="70"/>
        <v>51000</v>
      </c>
      <c r="G50" s="112">
        <f t="shared" si="70"/>
        <v>57000</v>
      </c>
      <c r="H50" s="112">
        <f t="shared" si="70"/>
        <v>60000</v>
      </c>
      <c r="I50" s="112">
        <f t="shared" si="70"/>
        <v>63000</v>
      </c>
      <c r="J50" s="41">
        <f t="shared" ref="J50" si="71">J48+J49</f>
        <v>315000</v>
      </c>
      <c r="K50" s="166"/>
    </row>
    <row r="51" spans="1:11" s="22" customFormat="1" x14ac:dyDescent="0.4">
      <c r="A51" s="33">
        <v>5</v>
      </c>
      <c r="B51" s="34" t="s">
        <v>140</v>
      </c>
      <c r="C51" s="40" t="s">
        <v>170</v>
      </c>
      <c r="D51" s="40">
        <f>D41</f>
        <v>27000</v>
      </c>
      <c r="E51" s="40">
        <f t="shared" ref="E51:I51" si="72">E41</f>
        <v>0</v>
      </c>
      <c r="F51" s="40">
        <f t="shared" si="72"/>
        <v>0</v>
      </c>
      <c r="G51" s="40">
        <f t="shared" si="72"/>
        <v>0</v>
      </c>
      <c r="H51" s="40">
        <f t="shared" si="72"/>
        <v>0</v>
      </c>
      <c r="I51" s="40">
        <f t="shared" si="72"/>
        <v>0</v>
      </c>
      <c r="J51" s="40">
        <f>SUM(D51:I51)</f>
        <v>27000</v>
      </c>
      <c r="K51" s="166"/>
    </row>
    <row r="52" spans="1:11" s="22" customFormat="1" ht="14.6" thickBot="1" x14ac:dyDescent="0.45">
      <c r="A52" s="33"/>
      <c r="B52" s="37"/>
      <c r="C52" s="42" t="s">
        <v>171</v>
      </c>
      <c r="D52" s="42">
        <f>D42</f>
        <v>13500</v>
      </c>
      <c r="E52" s="42">
        <f t="shared" ref="E52:I52" si="73">E42</f>
        <v>0</v>
      </c>
      <c r="F52" s="42">
        <f t="shared" si="73"/>
        <v>0</v>
      </c>
      <c r="G52" s="42">
        <f t="shared" si="73"/>
        <v>0</v>
      </c>
      <c r="H52" s="42">
        <f t="shared" si="73"/>
        <v>0</v>
      </c>
      <c r="I52" s="42">
        <f t="shared" si="73"/>
        <v>0</v>
      </c>
      <c r="J52" s="40">
        <f>SUM(D52:I52)</f>
        <v>13500</v>
      </c>
      <c r="K52" s="166"/>
    </row>
    <row r="53" spans="1:11" s="22" customFormat="1" ht="14.6" thickBot="1" x14ac:dyDescent="0.45">
      <c r="A53" s="33"/>
      <c r="B53" s="185" t="s">
        <v>179</v>
      </c>
      <c r="C53" s="186"/>
      <c r="D53" s="112">
        <f>D51+D52</f>
        <v>40500</v>
      </c>
      <c r="E53" s="112">
        <f t="shared" ref="E53:I53" si="74">E51+E52</f>
        <v>0</v>
      </c>
      <c r="F53" s="112">
        <f t="shared" si="74"/>
        <v>0</v>
      </c>
      <c r="G53" s="112">
        <f t="shared" si="74"/>
        <v>0</v>
      </c>
      <c r="H53" s="112">
        <f t="shared" si="74"/>
        <v>0</v>
      </c>
      <c r="I53" s="112">
        <f t="shared" si="74"/>
        <v>0</v>
      </c>
      <c r="J53" s="41">
        <f t="shared" ref="J53" si="75">J51+J52</f>
        <v>40500</v>
      </c>
      <c r="K53" s="166"/>
    </row>
    <row r="54" spans="1:11" s="22" customFormat="1" x14ac:dyDescent="0.4">
      <c r="A54" s="33">
        <v>5</v>
      </c>
      <c r="B54" s="34" t="s">
        <v>141</v>
      </c>
      <c r="C54" s="40" t="s">
        <v>170</v>
      </c>
      <c r="D54" s="40">
        <f>D44</f>
        <v>28000</v>
      </c>
      <c r="E54" s="40">
        <f t="shared" ref="E54:I54" si="76">E44</f>
        <v>0</v>
      </c>
      <c r="F54" s="40">
        <f t="shared" si="76"/>
        <v>0</v>
      </c>
      <c r="G54" s="40">
        <f t="shared" si="76"/>
        <v>0</v>
      </c>
      <c r="H54" s="40">
        <f t="shared" si="76"/>
        <v>0</v>
      </c>
      <c r="I54" s="40">
        <f t="shared" si="76"/>
        <v>0</v>
      </c>
      <c r="J54" s="40">
        <f>SUM(D54:I54)</f>
        <v>28000</v>
      </c>
      <c r="K54" s="166"/>
    </row>
    <row r="55" spans="1:11" s="22" customFormat="1" ht="14.6" thickBot="1" x14ac:dyDescent="0.45">
      <c r="A55" s="33"/>
      <c r="B55" s="37"/>
      <c r="C55" s="42" t="s">
        <v>171</v>
      </c>
      <c r="D55" s="42">
        <f>D45</f>
        <v>14000</v>
      </c>
      <c r="E55" s="42">
        <f t="shared" ref="E55:I55" si="77">E45</f>
        <v>0</v>
      </c>
      <c r="F55" s="42">
        <f t="shared" si="77"/>
        <v>0</v>
      </c>
      <c r="G55" s="42">
        <f t="shared" si="77"/>
        <v>0</v>
      </c>
      <c r="H55" s="42">
        <f t="shared" si="77"/>
        <v>0</v>
      </c>
      <c r="I55" s="42">
        <f t="shared" si="77"/>
        <v>0</v>
      </c>
      <c r="J55" s="40">
        <f>SUM(D55:I55)</f>
        <v>14000</v>
      </c>
      <c r="K55" s="166"/>
    </row>
    <row r="56" spans="1:11" s="22" customFormat="1" ht="14.6" thickBot="1" x14ac:dyDescent="0.45">
      <c r="A56" s="33"/>
      <c r="B56" s="185" t="s">
        <v>180</v>
      </c>
      <c r="C56" s="186"/>
      <c r="D56" s="112">
        <f>D54+D55</f>
        <v>42000</v>
      </c>
      <c r="E56" s="112">
        <f t="shared" ref="E56:I56" si="78">E54+E55</f>
        <v>0</v>
      </c>
      <c r="F56" s="112">
        <f t="shared" si="78"/>
        <v>0</v>
      </c>
      <c r="G56" s="112">
        <f t="shared" si="78"/>
        <v>0</v>
      </c>
      <c r="H56" s="112">
        <f t="shared" si="78"/>
        <v>0</v>
      </c>
      <c r="I56" s="112">
        <f t="shared" si="78"/>
        <v>0</v>
      </c>
      <c r="J56" s="41">
        <f t="shared" ref="J56" si="79">J54+J55</f>
        <v>42000</v>
      </c>
      <c r="K56" s="166"/>
    </row>
    <row r="57" spans="1:11" s="22" customFormat="1" ht="15" customHeight="1" thickBot="1" x14ac:dyDescent="0.45">
      <c r="A57" s="187" t="s">
        <v>185</v>
      </c>
      <c r="B57" s="188"/>
      <c r="C57" s="189"/>
      <c r="D57" s="110">
        <f>D50+D53+D56</f>
        <v>121500</v>
      </c>
      <c r="E57" s="110">
        <f t="shared" ref="E57" si="80">E50+E53+E56</f>
        <v>45000</v>
      </c>
      <c r="F57" s="110">
        <f t="shared" ref="F57" si="81">F50+F53+F56</f>
        <v>51000</v>
      </c>
      <c r="G57" s="110">
        <f t="shared" ref="G57" si="82">G50+G53+G56</f>
        <v>57000</v>
      </c>
      <c r="H57" s="110">
        <f t="shared" ref="H57" si="83">H50+H53+H56</f>
        <v>60000</v>
      </c>
      <c r="I57" s="110">
        <f t="shared" ref="I57" si="84">I50+I53+I56</f>
        <v>63000</v>
      </c>
      <c r="J57" s="110">
        <f t="shared" ref="J57" si="85">J50+J53+J56</f>
        <v>397500</v>
      </c>
      <c r="K57" s="166" t="s">
        <v>166</v>
      </c>
    </row>
    <row r="58" spans="1:11" ht="15" customHeight="1" thickBot="1" x14ac:dyDescent="0.4">
      <c r="A58" s="182" t="s">
        <v>110</v>
      </c>
      <c r="B58" s="183"/>
      <c r="C58" s="184"/>
      <c r="D58" s="47">
        <f>D17+D27+D37+D47+D57</f>
        <v>607500</v>
      </c>
      <c r="E58" s="47">
        <f t="shared" ref="E58:I58" si="86">E17+E27+E37+E47+E57</f>
        <v>225000</v>
      </c>
      <c r="F58" s="47">
        <f t="shared" si="86"/>
        <v>255000</v>
      </c>
      <c r="G58" s="47">
        <f t="shared" si="86"/>
        <v>285000</v>
      </c>
      <c r="H58" s="47">
        <f t="shared" si="86"/>
        <v>300000</v>
      </c>
      <c r="I58" s="47">
        <f t="shared" si="86"/>
        <v>315000</v>
      </c>
      <c r="J58" s="47">
        <f>J17+J27+J37+J47+J57</f>
        <v>1987500</v>
      </c>
      <c r="K58" s="151">
        <f>SUM(D58:I58)</f>
        <v>1987500</v>
      </c>
    </row>
    <row r="59" spans="1:11" ht="14.6" thickBot="1" x14ac:dyDescent="0.4">
      <c r="A59" s="182" t="s">
        <v>245</v>
      </c>
      <c r="B59" s="183"/>
      <c r="C59" s="184"/>
      <c r="D59" s="47">
        <f>75000*0.599</f>
        <v>44925</v>
      </c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f>SUM(D59:I59)</f>
        <v>44925</v>
      </c>
    </row>
    <row r="60" spans="1:11" ht="14.6" thickBot="1" x14ac:dyDescent="0.4">
      <c r="A60" s="182" t="s">
        <v>116</v>
      </c>
      <c r="B60" s="183"/>
      <c r="C60" s="184"/>
      <c r="D60" s="47">
        <f>D58+D59</f>
        <v>652425</v>
      </c>
      <c r="E60" s="47">
        <f t="shared" ref="E60:I60" si="87">E58+E59</f>
        <v>225000</v>
      </c>
      <c r="F60" s="47">
        <f t="shared" si="87"/>
        <v>255000</v>
      </c>
      <c r="G60" s="47">
        <f t="shared" si="87"/>
        <v>285000</v>
      </c>
      <c r="H60" s="47">
        <f t="shared" si="87"/>
        <v>300000</v>
      </c>
      <c r="I60" s="47">
        <f t="shared" si="87"/>
        <v>315000</v>
      </c>
      <c r="J60" s="47">
        <f>J58+J59</f>
        <v>2032425</v>
      </c>
      <c r="K60" s="151">
        <f>SUM(D60:I60)</f>
        <v>2032425</v>
      </c>
    </row>
    <row r="62" spans="1:11" x14ac:dyDescent="0.35">
      <c r="A62" s="1" t="s">
        <v>246</v>
      </c>
    </row>
    <row r="63" spans="1:11" x14ac:dyDescent="0.35">
      <c r="A63" s="1" t="s">
        <v>247</v>
      </c>
    </row>
  </sheetData>
  <mergeCells count="19">
    <mergeCell ref="B46:C46"/>
    <mergeCell ref="B10:C10"/>
    <mergeCell ref="B13:C13"/>
    <mergeCell ref="B16:C16"/>
    <mergeCell ref="B20:C20"/>
    <mergeCell ref="B23:C23"/>
    <mergeCell ref="B26:C26"/>
    <mergeCell ref="B30:C30"/>
    <mergeCell ref="B33:C33"/>
    <mergeCell ref="B36:C36"/>
    <mergeCell ref="B40:C40"/>
    <mergeCell ref="B43:C43"/>
    <mergeCell ref="A60:C60"/>
    <mergeCell ref="B50:C50"/>
    <mergeCell ref="B53:C53"/>
    <mergeCell ref="B56:C56"/>
    <mergeCell ref="A58:C58"/>
    <mergeCell ref="A57:C57"/>
    <mergeCell ref="A59:C5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FCD4-67F6-4FBB-B6D0-3C4578F456F2}">
  <dimension ref="A1:AR36"/>
  <sheetViews>
    <sheetView workbookViewId="0">
      <pane xSplit="4" topLeftCell="E1" activePane="topRight" state="frozen"/>
      <selection pane="topRight" activeCell="D2" sqref="D2"/>
    </sheetView>
  </sheetViews>
  <sheetFormatPr defaultRowHeight="14.6" x14ac:dyDescent="0.4"/>
  <cols>
    <col min="1" max="1" width="9" customWidth="1"/>
    <col min="2" max="2" width="14.23046875" customWidth="1"/>
    <col min="3" max="3" width="17.3046875" customWidth="1"/>
    <col min="4" max="4" width="17.53515625" customWidth="1"/>
    <col min="5" max="5" width="5.84375" customWidth="1"/>
    <col min="6" max="6" width="6.765625" customWidth="1"/>
    <col min="7" max="7" width="8.84375" customWidth="1"/>
    <col min="8" max="8" width="8.15234375" customWidth="1"/>
    <col min="9" max="9" width="7.3828125" customWidth="1"/>
    <col min="10" max="10" width="8.4609375" customWidth="1"/>
    <col min="11" max="11" width="5.84375" customWidth="1"/>
    <col min="12" max="12" width="6.765625" customWidth="1"/>
    <col min="13" max="13" width="8.84375" customWidth="1"/>
    <col min="14" max="14" width="8.15234375" customWidth="1"/>
    <col min="15" max="15" width="7.3828125" customWidth="1"/>
    <col min="16" max="16" width="8.15234375" customWidth="1"/>
    <col min="17" max="17" width="5.84375" customWidth="1"/>
    <col min="18" max="18" width="6.765625" customWidth="1"/>
    <col min="19" max="19" width="8.84375" customWidth="1"/>
    <col min="20" max="20" width="8.15234375" customWidth="1"/>
    <col min="21" max="21" width="7.3828125" customWidth="1"/>
    <col min="22" max="22" width="8.3046875" customWidth="1"/>
    <col min="23" max="23" width="5.84375" customWidth="1"/>
    <col min="24" max="24" width="6.765625" customWidth="1"/>
    <col min="25" max="25" width="8.84375" customWidth="1"/>
    <col min="26" max="26" width="8.15234375" customWidth="1"/>
    <col min="27" max="27" width="7.3828125" customWidth="1"/>
    <col min="28" max="28" width="9" customWidth="1"/>
    <col min="29" max="29" width="5.84375" customWidth="1"/>
    <col min="30" max="30" width="6.765625" customWidth="1"/>
    <col min="31" max="31" width="8.84375" customWidth="1"/>
    <col min="32" max="32" width="8.15234375" customWidth="1"/>
    <col min="33" max="33" width="7.3828125" customWidth="1"/>
    <col min="34" max="34" width="8.53515625" customWidth="1"/>
    <col min="35" max="35" width="5.84375" customWidth="1"/>
    <col min="36" max="36" width="6.765625" customWidth="1"/>
    <col min="37" max="37" width="8.84375" customWidth="1"/>
    <col min="38" max="38" width="8.15234375" customWidth="1"/>
    <col min="39" max="39" width="7.3828125" customWidth="1"/>
    <col min="40" max="40" width="8.15234375" customWidth="1"/>
    <col min="41" max="41" width="8.4609375" customWidth="1"/>
    <col min="42" max="42" width="8" customWidth="1"/>
    <col min="43" max="43" width="8.15234375" customWidth="1"/>
    <col min="44" max="44" width="9.23046875" style="152"/>
  </cols>
  <sheetData>
    <row r="1" spans="1:44" x14ac:dyDescent="0.4">
      <c r="A1" s="4" t="s">
        <v>8</v>
      </c>
      <c r="D1" s="4" t="s">
        <v>71</v>
      </c>
    </row>
    <row r="2" spans="1:44" x14ac:dyDescent="0.4">
      <c r="A2" s="4" t="s">
        <v>118</v>
      </c>
      <c r="D2" s="1" t="s">
        <v>86</v>
      </c>
    </row>
    <row r="3" spans="1:44" x14ac:dyDescent="0.4">
      <c r="A3" s="4" t="s">
        <v>117</v>
      </c>
      <c r="D3" s="1" t="s">
        <v>104</v>
      </c>
    </row>
    <row r="4" spans="1:44" x14ac:dyDescent="0.4">
      <c r="A4" s="4" t="s">
        <v>119</v>
      </c>
      <c r="D4" s="1" t="s">
        <v>83</v>
      </c>
    </row>
    <row r="5" spans="1:44" ht="15" thickBot="1" x14ac:dyDescent="0.45"/>
    <row r="6" spans="1:44" ht="15" thickBot="1" x14ac:dyDescent="0.45">
      <c r="A6" s="4" t="s">
        <v>103</v>
      </c>
      <c r="E6" s="176" t="s">
        <v>14</v>
      </c>
      <c r="F6" s="177"/>
      <c r="G6" s="177"/>
      <c r="H6" s="177"/>
      <c r="I6" s="177"/>
      <c r="J6" s="178"/>
      <c r="K6" s="176" t="s">
        <v>16</v>
      </c>
      <c r="L6" s="177"/>
      <c r="M6" s="177"/>
      <c r="N6" s="177"/>
      <c r="O6" s="177"/>
      <c r="P6" s="178"/>
      <c r="Q6" s="176" t="s">
        <v>17</v>
      </c>
      <c r="R6" s="177"/>
      <c r="S6" s="177"/>
      <c r="T6" s="177"/>
      <c r="U6" s="177"/>
      <c r="V6" s="178"/>
      <c r="W6" s="176" t="s">
        <v>18</v>
      </c>
      <c r="X6" s="177"/>
      <c r="Y6" s="177"/>
      <c r="Z6" s="177"/>
      <c r="AA6" s="177"/>
      <c r="AB6" s="178"/>
      <c r="AC6" s="176" t="s">
        <v>19</v>
      </c>
      <c r="AD6" s="177"/>
      <c r="AE6" s="177"/>
      <c r="AF6" s="177"/>
      <c r="AG6" s="177"/>
      <c r="AH6" s="178"/>
      <c r="AI6" s="176" t="s">
        <v>20</v>
      </c>
      <c r="AJ6" s="177"/>
      <c r="AK6" s="177"/>
      <c r="AL6" s="177"/>
      <c r="AM6" s="177"/>
      <c r="AN6" s="178"/>
      <c r="AO6" s="139"/>
    </row>
    <row r="7" spans="1:44" ht="70.75" x14ac:dyDescent="0.4">
      <c r="A7" s="5" t="s">
        <v>157</v>
      </c>
      <c r="B7" s="5" t="s">
        <v>96</v>
      </c>
      <c r="C7" s="5" t="s">
        <v>97</v>
      </c>
      <c r="D7" s="5" t="s">
        <v>102</v>
      </c>
      <c r="E7" s="71" t="s">
        <v>98</v>
      </c>
      <c r="F7" s="71" t="s">
        <v>2</v>
      </c>
      <c r="G7" s="71" t="s">
        <v>99</v>
      </c>
      <c r="H7" s="71" t="s">
        <v>100</v>
      </c>
      <c r="I7" s="71" t="s">
        <v>101</v>
      </c>
      <c r="J7" s="71" t="s">
        <v>227</v>
      </c>
      <c r="K7" s="71" t="s">
        <v>98</v>
      </c>
      <c r="L7" s="71" t="s">
        <v>2</v>
      </c>
      <c r="M7" s="71" t="s">
        <v>99</v>
      </c>
      <c r="N7" s="71" t="s">
        <v>100</v>
      </c>
      <c r="O7" s="71" t="s">
        <v>101</v>
      </c>
      <c r="P7" s="71" t="s">
        <v>228</v>
      </c>
      <c r="Q7" s="71" t="s">
        <v>98</v>
      </c>
      <c r="R7" s="71" t="s">
        <v>2</v>
      </c>
      <c r="S7" s="71" t="s">
        <v>99</v>
      </c>
      <c r="T7" s="71" t="s">
        <v>100</v>
      </c>
      <c r="U7" s="71" t="s">
        <v>101</v>
      </c>
      <c r="V7" s="71" t="s">
        <v>229</v>
      </c>
      <c r="W7" s="71" t="s">
        <v>98</v>
      </c>
      <c r="X7" s="71" t="s">
        <v>2</v>
      </c>
      <c r="Y7" s="71" t="s">
        <v>99</v>
      </c>
      <c r="Z7" s="71" t="s">
        <v>100</v>
      </c>
      <c r="AA7" s="71" t="s">
        <v>101</v>
      </c>
      <c r="AB7" s="71" t="s">
        <v>230</v>
      </c>
      <c r="AC7" s="71" t="s">
        <v>98</v>
      </c>
      <c r="AD7" s="71" t="s">
        <v>2</v>
      </c>
      <c r="AE7" s="71" t="s">
        <v>99</v>
      </c>
      <c r="AF7" s="71" t="s">
        <v>100</v>
      </c>
      <c r="AG7" s="71" t="s">
        <v>101</v>
      </c>
      <c r="AH7" s="71" t="s">
        <v>231</v>
      </c>
      <c r="AI7" s="71" t="s">
        <v>98</v>
      </c>
      <c r="AJ7" s="71" t="s">
        <v>2</v>
      </c>
      <c r="AK7" s="71" t="s">
        <v>99</v>
      </c>
      <c r="AL7" s="71" t="s">
        <v>100</v>
      </c>
      <c r="AM7" s="71" t="s">
        <v>101</v>
      </c>
      <c r="AN7" s="114" t="s">
        <v>232</v>
      </c>
      <c r="AO7" s="143" t="s">
        <v>233</v>
      </c>
      <c r="AP7" s="144" t="s">
        <v>89</v>
      </c>
      <c r="AQ7" s="145" t="s">
        <v>4</v>
      </c>
    </row>
    <row r="8" spans="1:44" x14ac:dyDescent="0.4">
      <c r="A8" s="23" t="s">
        <v>158</v>
      </c>
      <c r="B8" s="54" t="s">
        <v>106</v>
      </c>
      <c r="C8" s="54"/>
      <c r="D8" s="55" t="s">
        <v>107</v>
      </c>
      <c r="E8" s="56">
        <v>120</v>
      </c>
      <c r="F8" s="56">
        <v>100</v>
      </c>
      <c r="G8" s="56">
        <f>E8*F8</f>
        <v>12000</v>
      </c>
      <c r="H8" s="56">
        <v>2000</v>
      </c>
      <c r="I8" s="56">
        <v>0</v>
      </c>
      <c r="J8" s="57">
        <f>SUM(G8:I8)</f>
        <v>14000</v>
      </c>
      <c r="K8" s="56">
        <v>120</v>
      </c>
      <c r="L8" s="56">
        <v>100</v>
      </c>
      <c r="M8" s="56">
        <f>K8*L8</f>
        <v>12000</v>
      </c>
      <c r="N8" s="56">
        <v>2000</v>
      </c>
      <c r="O8" s="56">
        <v>0</v>
      </c>
      <c r="P8" s="57">
        <f>SUM(M8:O8)</f>
        <v>14000</v>
      </c>
      <c r="Q8" s="56">
        <v>120</v>
      </c>
      <c r="R8" s="56">
        <v>100</v>
      </c>
      <c r="S8" s="56">
        <f>Q8*R8</f>
        <v>12000</v>
      </c>
      <c r="T8" s="56">
        <v>2000</v>
      </c>
      <c r="U8" s="56">
        <v>0</v>
      </c>
      <c r="V8" s="57">
        <f>SUM(S8:U8)</f>
        <v>14000</v>
      </c>
      <c r="W8" s="56">
        <v>120</v>
      </c>
      <c r="X8" s="56">
        <v>100</v>
      </c>
      <c r="Y8" s="56">
        <f>W8*X8</f>
        <v>12000</v>
      </c>
      <c r="Z8" s="56">
        <v>2000</v>
      </c>
      <c r="AA8" s="56">
        <v>0</v>
      </c>
      <c r="AB8" s="57">
        <f>SUM(Y8:AA8)</f>
        <v>14000</v>
      </c>
      <c r="AC8" s="56">
        <v>120</v>
      </c>
      <c r="AD8" s="56">
        <v>100</v>
      </c>
      <c r="AE8" s="56">
        <f>AC8*AD8</f>
        <v>12000</v>
      </c>
      <c r="AF8" s="56">
        <v>2000</v>
      </c>
      <c r="AG8" s="56">
        <v>0</v>
      </c>
      <c r="AH8" s="57">
        <f>SUM(AE8:AG8)</f>
        <v>14000</v>
      </c>
      <c r="AI8" s="56">
        <v>120</v>
      </c>
      <c r="AJ8" s="56">
        <v>100</v>
      </c>
      <c r="AK8" s="56">
        <f>AI8*AJ8</f>
        <v>12000</v>
      </c>
      <c r="AL8" s="56">
        <v>2000</v>
      </c>
      <c r="AM8" s="56">
        <v>0</v>
      </c>
      <c r="AN8" s="156">
        <f>SUM(AK8:AM8)</f>
        <v>14000</v>
      </c>
      <c r="AO8" s="157">
        <f>J8+P8+V8+AB8+AH8+AN8</f>
        <v>84000</v>
      </c>
      <c r="AP8" s="57">
        <f>ROUND(AO8*0.599,0)</f>
        <v>50316</v>
      </c>
      <c r="AQ8" s="158">
        <f>AO8+AP8</f>
        <v>134316</v>
      </c>
    </row>
    <row r="9" spans="1:44" x14ac:dyDescent="0.4">
      <c r="A9" s="23"/>
      <c r="B9" s="54"/>
      <c r="C9" s="54"/>
      <c r="D9" s="55"/>
      <c r="E9" s="54"/>
      <c r="F9" s="54"/>
      <c r="G9" s="56">
        <f t="shared" ref="G9:G11" si="0">E9*F9</f>
        <v>0</v>
      </c>
      <c r="H9" s="56"/>
      <c r="I9" s="56"/>
      <c r="J9" s="57">
        <f t="shared" ref="J9:J11" si="1">SUM(G9:I9)</f>
        <v>0</v>
      </c>
      <c r="K9" s="54"/>
      <c r="L9" s="54"/>
      <c r="M9" s="56">
        <f t="shared" ref="M9:M11" si="2">K9*L9</f>
        <v>0</v>
      </c>
      <c r="N9" s="56"/>
      <c r="O9" s="56"/>
      <c r="P9" s="57">
        <f t="shared" ref="P9:P11" si="3">SUM(M9:O9)</f>
        <v>0</v>
      </c>
      <c r="Q9" s="54"/>
      <c r="R9" s="54"/>
      <c r="S9" s="56">
        <f t="shared" ref="S9:S11" si="4">Q9*R9</f>
        <v>0</v>
      </c>
      <c r="T9" s="56"/>
      <c r="U9" s="56"/>
      <c r="V9" s="57">
        <f t="shared" ref="V9:V11" si="5">SUM(S9:U9)</f>
        <v>0</v>
      </c>
      <c r="W9" s="54"/>
      <c r="X9" s="54"/>
      <c r="Y9" s="56">
        <f t="shared" ref="Y9:Y11" si="6">W9*X9</f>
        <v>0</v>
      </c>
      <c r="Z9" s="56"/>
      <c r="AA9" s="56"/>
      <c r="AB9" s="57">
        <f t="shared" ref="AB9:AB11" si="7">SUM(Y9:AA9)</f>
        <v>0</v>
      </c>
      <c r="AC9" s="54"/>
      <c r="AD9" s="54"/>
      <c r="AE9" s="56">
        <f t="shared" ref="AE9:AE11" si="8">AC9*AD9</f>
        <v>0</v>
      </c>
      <c r="AF9" s="56"/>
      <c r="AG9" s="56"/>
      <c r="AH9" s="57">
        <f t="shared" ref="AH9:AH11" si="9">SUM(AE9:AG9)</f>
        <v>0</v>
      </c>
      <c r="AI9" s="54"/>
      <c r="AJ9" s="54"/>
      <c r="AK9" s="56">
        <f t="shared" ref="AK9:AK11" si="10">AI9*AJ9</f>
        <v>0</v>
      </c>
      <c r="AL9" s="56"/>
      <c r="AM9" s="56"/>
      <c r="AN9" s="156">
        <f t="shared" ref="AN9:AN11" si="11">SUM(AK9:AM9)</f>
        <v>0</v>
      </c>
      <c r="AO9" s="157">
        <f t="shared" ref="AO9:AO11" si="12">J9+P9+V9+AB9+AH9+AN9</f>
        <v>0</v>
      </c>
      <c r="AP9" s="57">
        <f t="shared" ref="AP9:AP11" si="13">ROUND(AO9*0.599,0)</f>
        <v>0</v>
      </c>
      <c r="AQ9" s="158">
        <f t="shared" ref="AQ9:AQ11" si="14">AO9+AP9</f>
        <v>0</v>
      </c>
    </row>
    <row r="10" spans="1:44" x14ac:dyDescent="0.4">
      <c r="A10" s="23"/>
      <c r="B10" s="54"/>
      <c r="C10" s="54"/>
      <c r="D10" s="55"/>
      <c r="E10" s="54"/>
      <c r="F10" s="54"/>
      <c r="G10" s="56">
        <f t="shared" si="0"/>
        <v>0</v>
      </c>
      <c r="H10" s="56"/>
      <c r="I10" s="56"/>
      <c r="J10" s="57">
        <f t="shared" si="1"/>
        <v>0</v>
      </c>
      <c r="K10" s="54"/>
      <c r="L10" s="54"/>
      <c r="M10" s="56">
        <f t="shared" si="2"/>
        <v>0</v>
      </c>
      <c r="N10" s="56"/>
      <c r="O10" s="56"/>
      <c r="P10" s="57">
        <f t="shared" si="3"/>
        <v>0</v>
      </c>
      <c r="Q10" s="54"/>
      <c r="R10" s="54"/>
      <c r="S10" s="56">
        <f t="shared" si="4"/>
        <v>0</v>
      </c>
      <c r="T10" s="56"/>
      <c r="U10" s="56"/>
      <c r="V10" s="57">
        <f t="shared" si="5"/>
        <v>0</v>
      </c>
      <c r="W10" s="54"/>
      <c r="X10" s="54"/>
      <c r="Y10" s="56">
        <f t="shared" si="6"/>
        <v>0</v>
      </c>
      <c r="Z10" s="56"/>
      <c r="AA10" s="56"/>
      <c r="AB10" s="57">
        <f t="shared" si="7"/>
        <v>0</v>
      </c>
      <c r="AC10" s="54"/>
      <c r="AD10" s="54"/>
      <c r="AE10" s="56">
        <f t="shared" si="8"/>
        <v>0</v>
      </c>
      <c r="AF10" s="56"/>
      <c r="AG10" s="56"/>
      <c r="AH10" s="57">
        <f t="shared" si="9"/>
        <v>0</v>
      </c>
      <c r="AI10" s="54"/>
      <c r="AJ10" s="54"/>
      <c r="AK10" s="56">
        <f t="shared" si="10"/>
        <v>0</v>
      </c>
      <c r="AL10" s="56"/>
      <c r="AM10" s="56"/>
      <c r="AN10" s="156">
        <f t="shared" si="11"/>
        <v>0</v>
      </c>
      <c r="AO10" s="157">
        <f t="shared" si="12"/>
        <v>0</v>
      </c>
      <c r="AP10" s="57">
        <f t="shared" si="13"/>
        <v>0</v>
      </c>
      <c r="AQ10" s="158">
        <f t="shared" si="14"/>
        <v>0</v>
      </c>
    </row>
    <row r="11" spans="1:44" ht="15" thickBot="1" x14ac:dyDescent="0.45">
      <c r="A11" s="26"/>
      <c r="B11" s="69"/>
      <c r="C11" s="69"/>
      <c r="D11" s="69"/>
      <c r="E11" s="69"/>
      <c r="F11" s="69"/>
      <c r="G11" s="56">
        <f t="shared" si="0"/>
        <v>0</v>
      </c>
      <c r="H11" s="56"/>
      <c r="I11" s="56"/>
      <c r="J11" s="57">
        <f t="shared" si="1"/>
        <v>0</v>
      </c>
      <c r="K11" s="69"/>
      <c r="L11" s="69"/>
      <c r="M11" s="56">
        <f t="shared" si="2"/>
        <v>0</v>
      </c>
      <c r="N11" s="56"/>
      <c r="O11" s="56"/>
      <c r="P11" s="57">
        <f t="shared" si="3"/>
        <v>0</v>
      </c>
      <c r="Q11" s="69"/>
      <c r="R11" s="69"/>
      <c r="S11" s="56">
        <f t="shared" si="4"/>
        <v>0</v>
      </c>
      <c r="T11" s="56"/>
      <c r="U11" s="56"/>
      <c r="V11" s="57">
        <f t="shared" si="5"/>
        <v>0</v>
      </c>
      <c r="W11" s="69"/>
      <c r="X11" s="69"/>
      <c r="Y11" s="56">
        <f t="shared" si="6"/>
        <v>0</v>
      </c>
      <c r="Z11" s="56"/>
      <c r="AA11" s="56"/>
      <c r="AB11" s="57">
        <f t="shared" si="7"/>
        <v>0</v>
      </c>
      <c r="AC11" s="69"/>
      <c r="AD11" s="69"/>
      <c r="AE11" s="56">
        <f t="shared" si="8"/>
        <v>0</v>
      </c>
      <c r="AF11" s="56"/>
      <c r="AG11" s="56"/>
      <c r="AH11" s="57">
        <f t="shared" si="9"/>
        <v>0</v>
      </c>
      <c r="AI11" s="69"/>
      <c r="AJ11" s="69"/>
      <c r="AK11" s="56">
        <f t="shared" si="10"/>
        <v>0</v>
      </c>
      <c r="AL11" s="56"/>
      <c r="AM11" s="56"/>
      <c r="AN11" s="156">
        <f t="shared" si="11"/>
        <v>0</v>
      </c>
      <c r="AO11" s="157">
        <f t="shared" si="12"/>
        <v>0</v>
      </c>
      <c r="AP11" s="57">
        <f t="shared" si="13"/>
        <v>0</v>
      </c>
      <c r="AQ11" s="158">
        <f t="shared" si="14"/>
        <v>0</v>
      </c>
    </row>
    <row r="12" spans="1:44" ht="15" thickBot="1" x14ac:dyDescent="0.45">
      <c r="A12" s="70" t="s">
        <v>194</v>
      </c>
      <c r="B12" s="48"/>
      <c r="C12" s="48"/>
      <c r="D12" s="48"/>
      <c r="E12" s="48"/>
      <c r="F12" s="48"/>
      <c r="G12" s="47">
        <f t="shared" ref="G12:J12" si="15">SUM(G8:G11)</f>
        <v>12000</v>
      </c>
      <c r="H12" s="47">
        <f t="shared" si="15"/>
        <v>2000</v>
      </c>
      <c r="I12" s="47">
        <f t="shared" si="15"/>
        <v>0</v>
      </c>
      <c r="J12" s="47">
        <f t="shared" si="15"/>
        <v>14000</v>
      </c>
      <c r="K12" s="48"/>
      <c r="L12" s="48"/>
      <c r="M12" s="47">
        <f t="shared" ref="M12:P12" si="16">SUM(M8:M11)</f>
        <v>12000</v>
      </c>
      <c r="N12" s="47">
        <f t="shared" si="16"/>
        <v>2000</v>
      </c>
      <c r="O12" s="47">
        <f t="shared" si="16"/>
        <v>0</v>
      </c>
      <c r="P12" s="47">
        <f t="shared" si="16"/>
        <v>14000</v>
      </c>
      <c r="Q12" s="48"/>
      <c r="R12" s="48"/>
      <c r="S12" s="47">
        <f t="shared" ref="S12:V12" si="17">SUM(S8:S11)</f>
        <v>12000</v>
      </c>
      <c r="T12" s="47">
        <f t="shared" si="17"/>
        <v>2000</v>
      </c>
      <c r="U12" s="47">
        <f t="shared" si="17"/>
        <v>0</v>
      </c>
      <c r="V12" s="47">
        <f t="shared" si="17"/>
        <v>14000</v>
      </c>
      <c r="W12" s="48"/>
      <c r="X12" s="48"/>
      <c r="Y12" s="47">
        <f t="shared" ref="Y12:AB12" si="18">SUM(Y8:Y11)</f>
        <v>12000</v>
      </c>
      <c r="Z12" s="47">
        <f t="shared" si="18"/>
        <v>2000</v>
      </c>
      <c r="AA12" s="47">
        <f t="shared" si="18"/>
        <v>0</v>
      </c>
      <c r="AB12" s="47">
        <f t="shared" si="18"/>
        <v>14000</v>
      </c>
      <c r="AC12" s="48"/>
      <c r="AD12" s="48"/>
      <c r="AE12" s="47">
        <f t="shared" ref="AE12:AH12" si="19">SUM(AE8:AE11)</f>
        <v>12000</v>
      </c>
      <c r="AF12" s="47">
        <f t="shared" si="19"/>
        <v>2000</v>
      </c>
      <c r="AG12" s="47">
        <f t="shared" si="19"/>
        <v>0</v>
      </c>
      <c r="AH12" s="47">
        <f t="shared" si="19"/>
        <v>14000</v>
      </c>
      <c r="AI12" s="48"/>
      <c r="AJ12" s="48"/>
      <c r="AK12" s="47">
        <f t="shared" ref="AK12:AN12" si="20">SUM(AK8:AK11)</f>
        <v>12000</v>
      </c>
      <c r="AL12" s="47">
        <f t="shared" si="20"/>
        <v>2000</v>
      </c>
      <c r="AM12" s="47">
        <f t="shared" si="20"/>
        <v>0</v>
      </c>
      <c r="AN12" s="117">
        <f t="shared" si="20"/>
        <v>14000</v>
      </c>
      <c r="AO12" s="47">
        <f>SUM(AO8:AO11)</f>
        <v>84000</v>
      </c>
      <c r="AP12" s="47">
        <f t="shared" ref="AP12:AQ12" si="21">SUM(AP8:AP11)</f>
        <v>50316</v>
      </c>
      <c r="AQ12" s="47">
        <f t="shared" si="21"/>
        <v>134316</v>
      </c>
      <c r="AR12" s="152" t="s">
        <v>158</v>
      </c>
    </row>
    <row r="13" spans="1:44" x14ac:dyDescent="0.4">
      <c r="A13" s="23" t="s">
        <v>160</v>
      </c>
      <c r="B13" s="54"/>
      <c r="C13" s="54"/>
      <c r="D13" s="55"/>
      <c r="E13" s="56">
        <v>120</v>
      </c>
      <c r="F13" s="56">
        <v>100</v>
      </c>
      <c r="G13" s="56">
        <f>E13*F13</f>
        <v>12000</v>
      </c>
      <c r="H13" s="56">
        <v>2000</v>
      </c>
      <c r="I13" s="56">
        <v>0</v>
      </c>
      <c r="J13" s="57">
        <f>SUM(G13:I13)</f>
        <v>14000</v>
      </c>
      <c r="K13" s="56">
        <v>120</v>
      </c>
      <c r="L13" s="56">
        <v>100</v>
      </c>
      <c r="M13" s="56">
        <f>K13*L13</f>
        <v>12000</v>
      </c>
      <c r="N13" s="56">
        <v>2000</v>
      </c>
      <c r="O13" s="56">
        <v>0</v>
      </c>
      <c r="P13" s="57">
        <f>SUM(M13:O13)</f>
        <v>14000</v>
      </c>
      <c r="Q13" s="56">
        <v>120</v>
      </c>
      <c r="R13" s="56">
        <v>100</v>
      </c>
      <c r="S13" s="56">
        <f>Q13*R13</f>
        <v>12000</v>
      </c>
      <c r="T13" s="56">
        <v>2000</v>
      </c>
      <c r="U13" s="56">
        <v>0</v>
      </c>
      <c r="V13" s="57">
        <f>SUM(S13:U13)</f>
        <v>14000</v>
      </c>
      <c r="W13" s="56">
        <v>120</v>
      </c>
      <c r="X13" s="56">
        <v>100</v>
      </c>
      <c r="Y13" s="56">
        <f>W13*X13</f>
        <v>12000</v>
      </c>
      <c r="Z13" s="56">
        <v>2000</v>
      </c>
      <c r="AA13" s="56">
        <v>0</v>
      </c>
      <c r="AB13" s="57">
        <f>SUM(Y13:AA13)</f>
        <v>14000</v>
      </c>
      <c r="AC13" s="56">
        <v>120</v>
      </c>
      <c r="AD13" s="56">
        <v>100</v>
      </c>
      <c r="AE13" s="56">
        <f>AC13*AD13</f>
        <v>12000</v>
      </c>
      <c r="AF13" s="56">
        <v>2000</v>
      </c>
      <c r="AG13" s="56">
        <v>0</v>
      </c>
      <c r="AH13" s="57">
        <f>SUM(AE13:AG13)</f>
        <v>14000</v>
      </c>
      <c r="AI13" s="56">
        <v>120</v>
      </c>
      <c r="AJ13" s="56">
        <v>100</v>
      </c>
      <c r="AK13" s="56">
        <f>AI13*AJ13</f>
        <v>12000</v>
      </c>
      <c r="AL13" s="56">
        <v>2000</v>
      </c>
      <c r="AM13" s="56">
        <v>0</v>
      </c>
      <c r="AN13" s="156">
        <f>SUM(AK13:AM13)</f>
        <v>14000</v>
      </c>
      <c r="AO13" s="157">
        <f t="shared" ref="AO13:AO16" si="22">J13+P13+V13+AB13+AH13+AN13</f>
        <v>84000</v>
      </c>
      <c r="AP13" s="57">
        <f t="shared" ref="AP13:AP16" si="23">ROUND(AO13*0.599,0)</f>
        <v>50316</v>
      </c>
      <c r="AQ13" s="158">
        <f t="shared" ref="AQ13:AQ16" si="24">AO13+AP13</f>
        <v>134316</v>
      </c>
    </row>
    <row r="14" spans="1:44" x14ac:dyDescent="0.4">
      <c r="A14" s="23"/>
      <c r="B14" s="54"/>
      <c r="C14" s="54"/>
      <c r="D14" s="55"/>
      <c r="E14" s="54"/>
      <c r="F14" s="54"/>
      <c r="G14" s="56">
        <f t="shared" ref="G14:G16" si="25">E14*F14</f>
        <v>0</v>
      </c>
      <c r="H14" s="56"/>
      <c r="I14" s="56"/>
      <c r="J14" s="57">
        <f t="shared" ref="J14:J16" si="26">SUM(G14:I14)</f>
        <v>0</v>
      </c>
      <c r="K14" s="54"/>
      <c r="L14" s="54"/>
      <c r="M14" s="56">
        <f t="shared" ref="M14:M16" si="27">K14*L14</f>
        <v>0</v>
      </c>
      <c r="N14" s="56"/>
      <c r="O14" s="56"/>
      <c r="P14" s="57">
        <f t="shared" ref="P14:P16" si="28">SUM(M14:O14)</f>
        <v>0</v>
      </c>
      <c r="Q14" s="54"/>
      <c r="R14" s="54"/>
      <c r="S14" s="56">
        <f t="shared" ref="S14:S16" si="29">Q14*R14</f>
        <v>0</v>
      </c>
      <c r="T14" s="56"/>
      <c r="U14" s="56"/>
      <c r="V14" s="57">
        <f t="shared" ref="V14:V16" si="30">SUM(S14:U14)</f>
        <v>0</v>
      </c>
      <c r="W14" s="54"/>
      <c r="X14" s="54"/>
      <c r="Y14" s="56">
        <f t="shared" ref="Y14:Y16" si="31">W14*X14</f>
        <v>0</v>
      </c>
      <c r="Z14" s="56"/>
      <c r="AA14" s="56"/>
      <c r="AB14" s="57">
        <f t="shared" ref="AB14:AB16" si="32">SUM(Y14:AA14)</f>
        <v>0</v>
      </c>
      <c r="AC14" s="54"/>
      <c r="AD14" s="54"/>
      <c r="AE14" s="56">
        <f t="shared" ref="AE14:AE16" si="33">AC14*AD14</f>
        <v>0</v>
      </c>
      <c r="AF14" s="56"/>
      <c r="AG14" s="56"/>
      <c r="AH14" s="57">
        <f t="shared" ref="AH14:AH16" si="34">SUM(AE14:AG14)</f>
        <v>0</v>
      </c>
      <c r="AI14" s="54"/>
      <c r="AJ14" s="54"/>
      <c r="AK14" s="56">
        <f t="shared" ref="AK14:AK16" si="35">AI14*AJ14</f>
        <v>0</v>
      </c>
      <c r="AL14" s="56"/>
      <c r="AM14" s="56"/>
      <c r="AN14" s="156">
        <f t="shared" ref="AN14:AN16" si="36">SUM(AK14:AM14)</f>
        <v>0</v>
      </c>
      <c r="AO14" s="157">
        <f t="shared" si="22"/>
        <v>0</v>
      </c>
      <c r="AP14" s="57">
        <f t="shared" si="23"/>
        <v>0</v>
      </c>
      <c r="AQ14" s="158">
        <f t="shared" si="24"/>
        <v>0</v>
      </c>
    </row>
    <row r="15" spans="1:44" x14ac:dyDescent="0.4">
      <c r="A15" s="23"/>
      <c r="B15" s="54"/>
      <c r="C15" s="54"/>
      <c r="D15" s="55"/>
      <c r="E15" s="54"/>
      <c r="F15" s="54"/>
      <c r="G15" s="56">
        <f t="shared" si="25"/>
        <v>0</v>
      </c>
      <c r="H15" s="56"/>
      <c r="I15" s="56"/>
      <c r="J15" s="57">
        <f t="shared" si="26"/>
        <v>0</v>
      </c>
      <c r="K15" s="54"/>
      <c r="L15" s="54"/>
      <c r="M15" s="56">
        <f t="shared" si="27"/>
        <v>0</v>
      </c>
      <c r="N15" s="56"/>
      <c r="O15" s="56"/>
      <c r="P15" s="57">
        <f t="shared" si="28"/>
        <v>0</v>
      </c>
      <c r="Q15" s="54"/>
      <c r="R15" s="54"/>
      <c r="S15" s="56">
        <f t="shared" si="29"/>
        <v>0</v>
      </c>
      <c r="T15" s="56"/>
      <c r="U15" s="56"/>
      <c r="V15" s="57">
        <f t="shared" si="30"/>
        <v>0</v>
      </c>
      <c r="W15" s="54"/>
      <c r="X15" s="54"/>
      <c r="Y15" s="56">
        <f t="shared" si="31"/>
        <v>0</v>
      </c>
      <c r="Z15" s="56"/>
      <c r="AA15" s="56"/>
      <c r="AB15" s="57">
        <f t="shared" si="32"/>
        <v>0</v>
      </c>
      <c r="AC15" s="54"/>
      <c r="AD15" s="54"/>
      <c r="AE15" s="56">
        <f t="shared" si="33"/>
        <v>0</v>
      </c>
      <c r="AF15" s="56"/>
      <c r="AG15" s="56"/>
      <c r="AH15" s="57">
        <f t="shared" si="34"/>
        <v>0</v>
      </c>
      <c r="AI15" s="54"/>
      <c r="AJ15" s="54"/>
      <c r="AK15" s="56">
        <f t="shared" si="35"/>
        <v>0</v>
      </c>
      <c r="AL15" s="56"/>
      <c r="AM15" s="56"/>
      <c r="AN15" s="156">
        <f t="shared" si="36"/>
        <v>0</v>
      </c>
      <c r="AO15" s="157">
        <f t="shared" si="22"/>
        <v>0</v>
      </c>
      <c r="AP15" s="57">
        <f t="shared" si="23"/>
        <v>0</v>
      </c>
      <c r="AQ15" s="158">
        <f t="shared" si="24"/>
        <v>0</v>
      </c>
    </row>
    <row r="16" spans="1:44" ht="15" thickBot="1" x14ac:dyDescent="0.45">
      <c r="A16" s="26"/>
      <c r="B16" s="69"/>
      <c r="C16" s="69"/>
      <c r="D16" s="69"/>
      <c r="E16" s="69"/>
      <c r="F16" s="69"/>
      <c r="G16" s="56">
        <f t="shared" si="25"/>
        <v>0</v>
      </c>
      <c r="H16" s="56"/>
      <c r="I16" s="56"/>
      <c r="J16" s="57">
        <f t="shared" si="26"/>
        <v>0</v>
      </c>
      <c r="K16" s="69"/>
      <c r="L16" s="69"/>
      <c r="M16" s="56">
        <f t="shared" si="27"/>
        <v>0</v>
      </c>
      <c r="N16" s="56"/>
      <c r="O16" s="56"/>
      <c r="P16" s="57">
        <f t="shared" si="28"/>
        <v>0</v>
      </c>
      <c r="Q16" s="69"/>
      <c r="R16" s="69"/>
      <c r="S16" s="56">
        <f t="shared" si="29"/>
        <v>0</v>
      </c>
      <c r="T16" s="56"/>
      <c r="U16" s="56"/>
      <c r="V16" s="57">
        <f t="shared" si="30"/>
        <v>0</v>
      </c>
      <c r="W16" s="69"/>
      <c r="X16" s="69"/>
      <c r="Y16" s="56">
        <f t="shared" si="31"/>
        <v>0</v>
      </c>
      <c r="Z16" s="56"/>
      <c r="AA16" s="56"/>
      <c r="AB16" s="57">
        <f t="shared" si="32"/>
        <v>0</v>
      </c>
      <c r="AC16" s="69"/>
      <c r="AD16" s="69"/>
      <c r="AE16" s="56">
        <f t="shared" si="33"/>
        <v>0</v>
      </c>
      <c r="AF16" s="56"/>
      <c r="AG16" s="56"/>
      <c r="AH16" s="57">
        <f t="shared" si="34"/>
        <v>0</v>
      </c>
      <c r="AI16" s="69"/>
      <c r="AJ16" s="69"/>
      <c r="AK16" s="56">
        <f t="shared" si="35"/>
        <v>0</v>
      </c>
      <c r="AL16" s="56"/>
      <c r="AM16" s="56"/>
      <c r="AN16" s="156">
        <f t="shared" si="36"/>
        <v>0</v>
      </c>
      <c r="AO16" s="157">
        <f t="shared" si="22"/>
        <v>0</v>
      </c>
      <c r="AP16" s="57">
        <f t="shared" si="23"/>
        <v>0</v>
      </c>
      <c r="AQ16" s="158">
        <f t="shared" si="24"/>
        <v>0</v>
      </c>
    </row>
    <row r="17" spans="1:44" ht="15" thickBot="1" x14ac:dyDescent="0.45">
      <c r="A17" s="70" t="s">
        <v>195</v>
      </c>
      <c r="B17" s="48"/>
      <c r="C17" s="48"/>
      <c r="D17" s="48"/>
      <c r="E17" s="48"/>
      <c r="F17" s="48"/>
      <c r="G17" s="47">
        <f t="shared" ref="G17:J17" si="37">SUM(G13:G16)</f>
        <v>12000</v>
      </c>
      <c r="H17" s="47">
        <f t="shared" si="37"/>
        <v>2000</v>
      </c>
      <c r="I17" s="47">
        <f t="shared" si="37"/>
        <v>0</v>
      </c>
      <c r="J17" s="47">
        <f t="shared" si="37"/>
        <v>14000</v>
      </c>
      <c r="K17" s="48"/>
      <c r="L17" s="48"/>
      <c r="M17" s="47">
        <f t="shared" ref="M17:P17" si="38">SUM(M13:M16)</f>
        <v>12000</v>
      </c>
      <c r="N17" s="47">
        <f t="shared" si="38"/>
        <v>2000</v>
      </c>
      <c r="O17" s="47">
        <f t="shared" si="38"/>
        <v>0</v>
      </c>
      <c r="P17" s="47">
        <f t="shared" si="38"/>
        <v>14000</v>
      </c>
      <c r="Q17" s="48"/>
      <c r="R17" s="48"/>
      <c r="S17" s="47">
        <f t="shared" ref="S17:V17" si="39">SUM(S13:S16)</f>
        <v>12000</v>
      </c>
      <c r="T17" s="47">
        <f t="shared" si="39"/>
        <v>2000</v>
      </c>
      <c r="U17" s="47">
        <f t="shared" si="39"/>
        <v>0</v>
      </c>
      <c r="V17" s="47">
        <f t="shared" si="39"/>
        <v>14000</v>
      </c>
      <c r="W17" s="48"/>
      <c r="X17" s="48"/>
      <c r="Y17" s="47">
        <f t="shared" ref="Y17:AB17" si="40">SUM(Y13:Y16)</f>
        <v>12000</v>
      </c>
      <c r="Z17" s="47">
        <f t="shared" si="40"/>
        <v>2000</v>
      </c>
      <c r="AA17" s="47">
        <f t="shared" si="40"/>
        <v>0</v>
      </c>
      <c r="AB17" s="47">
        <f t="shared" si="40"/>
        <v>14000</v>
      </c>
      <c r="AC17" s="48"/>
      <c r="AD17" s="48"/>
      <c r="AE17" s="47">
        <f t="shared" ref="AE17:AH17" si="41">SUM(AE13:AE16)</f>
        <v>12000</v>
      </c>
      <c r="AF17" s="47">
        <f t="shared" si="41"/>
        <v>2000</v>
      </c>
      <c r="AG17" s="47">
        <f t="shared" si="41"/>
        <v>0</v>
      </c>
      <c r="AH17" s="47">
        <f t="shared" si="41"/>
        <v>14000</v>
      </c>
      <c r="AI17" s="48"/>
      <c r="AJ17" s="48"/>
      <c r="AK17" s="47">
        <f t="shared" ref="AK17:AN17" si="42">SUM(AK13:AK16)</f>
        <v>12000</v>
      </c>
      <c r="AL17" s="47">
        <f t="shared" si="42"/>
        <v>2000</v>
      </c>
      <c r="AM17" s="47">
        <f t="shared" si="42"/>
        <v>0</v>
      </c>
      <c r="AN17" s="117">
        <f t="shared" si="42"/>
        <v>14000</v>
      </c>
      <c r="AO17" s="47">
        <f>SUM(AO13:AO16)</f>
        <v>84000</v>
      </c>
      <c r="AP17" s="47">
        <f t="shared" ref="AP17" si="43">SUM(AP13:AP16)</f>
        <v>50316</v>
      </c>
      <c r="AQ17" s="47">
        <f t="shared" ref="AQ17" si="44">SUM(AQ13:AQ16)</f>
        <v>134316</v>
      </c>
      <c r="AR17" s="152" t="s">
        <v>160</v>
      </c>
    </row>
    <row r="18" spans="1:44" x14ac:dyDescent="0.4">
      <c r="A18" s="23" t="s">
        <v>162</v>
      </c>
      <c r="B18" s="54"/>
      <c r="C18" s="54"/>
      <c r="D18" s="55"/>
      <c r="E18" s="56">
        <v>120</v>
      </c>
      <c r="F18" s="56">
        <v>100</v>
      </c>
      <c r="G18" s="56">
        <f>E18*F18</f>
        <v>12000</v>
      </c>
      <c r="H18" s="56">
        <v>2000</v>
      </c>
      <c r="I18" s="56">
        <v>0</v>
      </c>
      <c r="J18" s="57">
        <f>SUM(G18:I18)</f>
        <v>14000</v>
      </c>
      <c r="K18" s="56">
        <v>120</v>
      </c>
      <c r="L18" s="56">
        <v>100</v>
      </c>
      <c r="M18" s="56">
        <f>K18*L18</f>
        <v>12000</v>
      </c>
      <c r="N18" s="56">
        <v>2000</v>
      </c>
      <c r="O18" s="56">
        <v>0</v>
      </c>
      <c r="P18" s="57">
        <f>SUM(M18:O18)</f>
        <v>14000</v>
      </c>
      <c r="Q18" s="56">
        <v>120</v>
      </c>
      <c r="R18" s="56">
        <v>100</v>
      </c>
      <c r="S18" s="56">
        <f>Q18*R18</f>
        <v>12000</v>
      </c>
      <c r="T18" s="56">
        <v>2000</v>
      </c>
      <c r="U18" s="56">
        <v>0</v>
      </c>
      <c r="V18" s="57">
        <f>SUM(S18:U18)</f>
        <v>14000</v>
      </c>
      <c r="W18" s="56">
        <v>120</v>
      </c>
      <c r="X18" s="56">
        <v>100</v>
      </c>
      <c r="Y18" s="56">
        <f>W18*X18</f>
        <v>12000</v>
      </c>
      <c r="Z18" s="56">
        <v>2000</v>
      </c>
      <c r="AA18" s="56">
        <v>0</v>
      </c>
      <c r="AB18" s="57">
        <f>SUM(Y18:AA18)</f>
        <v>14000</v>
      </c>
      <c r="AC18" s="56">
        <v>120</v>
      </c>
      <c r="AD18" s="56">
        <v>100</v>
      </c>
      <c r="AE18" s="56">
        <f>AC18*AD18</f>
        <v>12000</v>
      </c>
      <c r="AF18" s="56">
        <v>2000</v>
      </c>
      <c r="AG18" s="56">
        <v>0</v>
      </c>
      <c r="AH18" s="57">
        <f>SUM(AE18:AG18)</f>
        <v>14000</v>
      </c>
      <c r="AI18" s="56">
        <v>120</v>
      </c>
      <c r="AJ18" s="56">
        <v>100</v>
      </c>
      <c r="AK18" s="56">
        <f>AI18*AJ18</f>
        <v>12000</v>
      </c>
      <c r="AL18" s="56">
        <v>2000</v>
      </c>
      <c r="AM18" s="56">
        <v>0</v>
      </c>
      <c r="AN18" s="156">
        <f>SUM(AK18:AM18)</f>
        <v>14000</v>
      </c>
      <c r="AO18" s="157">
        <f t="shared" ref="AO18:AO21" si="45">J18+P18+V18+AB18+AH18+AN18</f>
        <v>84000</v>
      </c>
      <c r="AP18" s="57">
        <f t="shared" ref="AP18:AP21" si="46">ROUND(AO18*0.599,0)</f>
        <v>50316</v>
      </c>
      <c r="AQ18" s="158">
        <f t="shared" ref="AQ18:AQ21" si="47">AO18+AP18</f>
        <v>134316</v>
      </c>
    </row>
    <row r="19" spans="1:44" x14ac:dyDescent="0.4">
      <c r="A19" s="23"/>
      <c r="B19" s="54"/>
      <c r="C19" s="54"/>
      <c r="D19" s="55"/>
      <c r="E19" s="54"/>
      <c r="F19" s="54"/>
      <c r="G19" s="56">
        <f t="shared" ref="G19:G21" si="48">E19*F19</f>
        <v>0</v>
      </c>
      <c r="H19" s="56"/>
      <c r="I19" s="56"/>
      <c r="J19" s="57">
        <f t="shared" ref="J19:J21" si="49">SUM(G19:I19)</f>
        <v>0</v>
      </c>
      <c r="K19" s="54"/>
      <c r="L19" s="54"/>
      <c r="M19" s="56">
        <f t="shared" ref="M19:M21" si="50">K19*L19</f>
        <v>0</v>
      </c>
      <c r="N19" s="56"/>
      <c r="O19" s="56"/>
      <c r="P19" s="57">
        <f t="shared" ref="P19:P21" si="51">SUM(M19:O19)</f>
        <v>0</v>
      </c>
      <c r="Q19" s="54"/>
      <c r="R19" s="54"/>
      <c r="S19" s="56">
        <f t="shared" ref="S19:S21" si="52">Q19*R19</f>
        <v>0</v>
      </c>
      <c r="T19" s="56"/>
      <c r="U19" s="56"/>
      <c r="V19" s="57">
        <f t="shared" ref="V19:V21" si="53">SUM(S19:U19)</f>
        <v>0</v>
      </c>
      <c r="W19" s="54"/>
      <c r="X19" s="54"/>
      <c r="Y19" s="56">
        <f t="shared" ref="Y19:Y21" si="54">W19*X19</f>
        <v>0</v>
      </c>
      <c r="Z19" s="56"/>
      <c r="AA19" s="56"/>
      <c r="AB19" s="57">
        <f t="shared" ref="AB19:AB21" si="55">SUM(Y19:AA19)</f>
        <v>0</v>
      </c>
      <c r="AC19" s="54"/>
      <c r="AD19" s="54"/>
      <c r="AE19" s="56">
        <f t="shared" ref="AE19:AE21" si="56">AC19*AD19</f>
        <v>0</v>
      </c>
      <c r="AF19" s="56"/>
      <c r="AG19" s="56"/>
      <c r="AH19" s="57">
        <f t="shared" ref="AH19:AH21" si="57">SUM(AE19:AG19)</f>
        <v>0</v>
      </c>
      <c r="AI19" s="54"/>
      <c r="AJ19" s="54"/>
      <c r="AK19" s="56">
        <f t="shared" ref="AK19:AK21" si="58">AI19*AJ19</f>
        <v>0</v>
      </c>
      <c r="AL19" s="56"/>
      <c r="AM19" s="56"/>
      <c r="AN19" s="156">
        <f t="shared" ref="AN19:AN21" si="59">SUM(AK19:AM19)</f>
        <v>0</v>
      </c>
      <c r="AO19" s="157">
        <f t="shared" si="45"/>
        <v>0</v>
      </c>
      <c r="AP19" s="57">
        <f t="shared" si="46"/>
        <v>0</v>
      </c>
      <c r="AQ19" s="158">
        <f t="shared" si="47"/>
        <v>0</v>
      </c>
    </row>
    <row r="20" spans="1:44" x14ac:dyDescent="0.4">
      <c r="A20" s="23"/>
      <c r="B20" s="54"/>
      <c r="C20" s="54"/>
      <c r="D20" s="55"/>
      <c r="E20" s="54"/>
      <c r="F20" s="54"/>
      <c r="G20" s="56">
        <f t="shared" si="48"/>
        <v>0</v>
      </c>
      <c r="H20" s="56"/>
      <c r="I20" s="56"/>
      <c r="J20" s="57">
        <f t="shared" si="49"/>
        <v>0</v>
      </c>
      <c r="K20" s="54"/>
      <c r="L20" s="54"/>
      <c r="M20" s="56">
        <f t="shared" si="50"/>
        <v>0</v>
      </c>
      <c r="N20" s="56"/>
      <c r="O20" s="56"/>
      <c r="P20" s="57">
        <f t="shared" si="51"/>
        <v>0</v>
      </c>
      <c r="Q20" s="54"/>
      <c r="R20" s="54"/>
      <c r="S20" s="56">
        <f t="shared" si="52"/>
        <v>0</v>
      </c>
      <c r="T20" s="56"/>
      <c r="U20" s="56"/>
      <c r="V20" s="57">
        <f t="shared" si="53"/>
        <v>0</v>
      </c>
      <c r="W20" s="54"/>
      <c r="X20" s="54"/>
      <c r="Y20" s="56">
        <f t="shared" si="54"/>
        <v>0</v>
      </c>
      <c r="Z20" s="56"/>
      <c r="AA20" s="56"/>
      <c r="AB20" s="57">
        <f t="shared" si="55"/>
        <v>0</v>
      </c>
      <c r="AC20" s="54"/>
      <c r="AD20" s="54"/>
      <c r="AE20" s="56">
        <f t="shared" si="56"/>
        <v>0</v>
      </c>
      <c r="AF20" s="56"/>
      <c r="AG20" s="56"/>
      <c r="AH20" s="57">
        <f t="shared" si="57"/>
        <v>0</v>
      </c>
      <c r="AI20" s="54"/>
      <c r="AJ20" s="54"/>
      <c r="AK20" s="56">
        <f t="shared" si="58"/>
        <v>0</v>
      </c>
      <c r="AL20" s="56"/>
      <c r="AM20" s="56"/>
      <c r="AN20" s="156">
        <f t="shared" si="59"/>
        <v>0</v>
      </c>
      <c r="AO20" s="157">
        <f t="shared" si="45"/>
        <v>0</v>
      </c>
      <c r="AP20" s="57">
        <f t="shared" si="46"/>
        <v>0</v>
      </c>
      <c r="AQ20" s="158">
        <f t="shared" si="47"/>
        <v>0</v>
      </c>
    </row>
    <row r="21" spans="1:44" ht="15" thickBot="1" x14ac:dyDescent="0.45">
      <c r="A21" s="26"/>
      <c r="B21" s="69"/>
      <c r="C21" s="69"/>
      <c r="D21" s="69"/>
      <c r="E21" s="69"/>
      <c r="F21" s="69"/>
      <c r="G21" s="56">
        <f t="shared" si="48"/>
        <v>0</v>
      </c>
      <c r="H21" s="56"/>
      <c r="I21" s="56"/>
      <c r="J21" s="57">
        <f t="shared" si="49"/>
        <v>0</v>
      </c>
      <c r="K21" s="69"/>
      <c r="L21" s="69"/>
      <c r="M21" s="56">
        <f t="shared" si="50"/>
        <v>0</v>
      </c>
      <c r="N21" s="56"/>
      <c r="O21" s="56"/>
      <c r="P21" s="57">
        <f t="shared" si="51"/>
        <v>0</v>
      </c>
      <c r="Q21" s="69"/>
      <c r="R21" s="69"/>
      <c r="S21" s="56">
        <f t="shared" si="52"/>
        <v>0</v>
      </c>
      <c r="T21" s="56"/>
      <c r="U21" s="56"/>
      <c r="V21" s="57">
        <f t="shared" si="53"/>
        <v>0</v>
      </c>
      <c r="W21" s="69"/>
      <c r="X21" s="69"/>
      <c r="Y21" s="56">
        <f t="shared" si="54"/>
        <v>0</v>
      </c>
      <c r="Z21" s="56"/>
      <c r="AA21" s="56"/>
      <c r="AB21" s="57">
        <f t="shared" si="55"/>
        <v>0</v>
      </c>
      <c r="AC21" s="69"/>
      <c r="AD21" s="69"/>
      <c r="AE21" s="56">
        <f t="shared" si="56"/>
        <v>0</v>
      </c>
      <c r="AF21" s="56"/>
      <c r="AG21" s="56"/>
      <c r="AH21" s="57">
        <f t="shared" si="57"/>
        <v>0</v>
      </c>
      <c r="AI21" s="69"/>
      <c r="AJ21" s="69"/>
      <c r="AK21" s="56">
        <f t="shared" si="58"/>
        <v>0</v>
      </c>
      <c r="AL21" s="56"/>
      <c r="AM21" s="56"/>
      <c r="AN21" s="156">
        <f t="shared" si="59"/>
        <v>0</v>
      </c>
      <c r="AO21" s="157">
        <f t="shared" si="45"/>
        <v>0</v>
      </c>
      <c r="AP21" s="57">
        <f t="shared" si="46"/>
        <v>0</v>
      </c>
      <c r="AQ21" s="158">
        <f t="shared" si="47"/>
        <v>0</v>
      </c>
    </row>
    <row r="22" spans="1:44" ht="15" thickBot="1" x14ac:dyDescent="0.45">
      <c r="A22" s="70" t="s">
        <v>196</v>
      </c>
      <c r="B22" s="48"/>
      <c r="C22" s="48"/>
      <c r="D22" s="48"/>
      <c r="E22" s="48"/>
      <c r="F22" s="48"/>
      <c r="G22" s="47">
        <f t="shared" ref="G22:J22" si="60">SUM(G18:G21)</f>
        <v>12000</v>
      </c>
      <c r="H22" s="47">
        <f t="shared" si="60"/>
        <v>2000</v>
      </c>
      <c r="I22" s="47">
        <f t="shared" si="60"/>
        <v>0</v>
      </c>
      <c r="J22" s="47">
        <f t="shared" si="60"/>
        <v>14000</v>
      </c>
      <c r="K22" s="48"/>
      <c r="L22" s="48"/>
      <c r="M22" s="47">
        <f t="shared" ref="M22:P22" si="61">SUM(M18:M21)</f>
        <v>12000</v>
      </c>
      <c r="N22" s="47">
        <f t="shared" si="61"/>
        <v>2000</v>
      </c>
      <c r="O22" s="47">
        <f t="shared" si="61"/>
        <v>0</v>
      </c>
      <c r="P22" s="47">
        <f t="shared" si="61"/>
        <v>14000</v>
      </c>
      <c r="Q22" s="48"/>
      <c r="R22" s="48"/>
      <c r="S22" s="47">
        <f t="shared" ref="S22:V22" si="62">SUM(S18:S21)</f>
        <v>12000</v>
      </c>
      <c r="T22" s="47">
        <f t="shared" si="62"/>
        <v>2000</v>
      </c>
      <c r="U22" s="47">
        <f t="shared" si="62"/>
        <v>0</v>
      </c>
      <c r="V22" s="47">
        <f t="shared" si="62"/>
        <v>14000</v>
      </c>
      <c r="W22" s="48"/>
      <c r="X22" s="48"/>
      <c r="Y22" s="47">
        <f t="shared" ref="Y22:AB22" si="63">SUM(Y18:Y21)</f>
        <v>12000</v>
      </c>
      <c r="Z22" s="47">
        <f t="shared" si="63"/>
        <v>2000</v>
      </c>
      <c r="AA22" s="47">
        <f t="shared" si="63"/>
        <v>0</v>
      </c>
      <c r="AB22" s="47">
        <f t="shared" si="63"/>
        <v>14000</v>
      </c>
      <c r="AC22" s="48"/>
      <c r="AD22" s="48"/>
      <c r="AE22" s="47">
        <f t="shared" ref="AE22:AH22" si="64">SUM(AE18:AE21)</f>
        <v>12000</v>
      </c>
      <c r="AF22" s="47">
        <f t="shared" si="64"/>
        <v>2000</v>
      </c>
      <c r="AG22" s="47">
        <f t="shared" si="64"/>
        <v>0</v>
      </c>
      <c r="AH22" s="47">
        <f t="shared" si="64"/>
        <v>14000</v>
      </c>
      <c r="AI22" s="48"/>
      <c r="AJ22" s="48"/>
      <c r="AK22" s="47">
        <f t="shared" ref="AK22:AN22" si="65">SUM(AK18:AK21)</f>
        <v>12000</v>
      </c>
      <c r="AL22" s="47">
        <f t="shared" si="65"/>
        <v>2000</v>
      </c>
      <c r="AM22" s="47">
        <f t="shared" si="65"/>
        <v>0</v>
      </c>
      <c r="AN22" s="117">
        <f t="shared" si="65"/>
        <v>14000</v>
      </c>
      <c r="AO22" s="47">
        <f>SUM(AO18:AO21)</f>
        <v>84000</v>
      </c>
      <c r="AP22" s="47">
        <f t="shared" ref="AP22" si="66">SUM(AP18:AP21)</f>
        <v>50316</v>
      </c>
      <c r="AQ22" s="47">
        <f t="shared" ref="AQ22" si="67">SUM(AQ18:AQ21)</f>
        <v>134316</v>
      </c>
      <c r="AR22" s="152" t="s">
        <v>162</v>
      </c>
    </row>
    <row r="23" spans="1:44" x14ac:dyDescent="0.4">
      <c r="A23" s="23" t="s">
        <v>164</v>
      </c>
      <c r="B23" s="54"/>
      <c r="C23" s="54"/>
      <c r="D23" s="55"/>
      <c r="E23" s="56">
        <v>120</v>
      </c>
      <c r="F23" s="56">
        <v>100</v>
      </c>
      <c r="G23" s="56">
        <f>E23*F23</f>
        <v>12000</v>
      </c>
      <c r="H23" s="56">
        <v>2000</v>
      </c>
      <c r="I23" s="56">
        <v>0</v>
      </c>
      <c r="J23" s="57">
        <f>SUM(G23:I23)</f>
        <v>14000</v>
      </c>
      <c r="K23" s="56">
        <v>120</v>
      </c>
      <c r="L23" s="56">
        <v>100</v>
      </c>
      <c r="M23" s="56">
        <f>K23*L23</f>
        <v>12000</v>
      </c>
      <c r="N23" s="56">
        <v>2000</v>
      </c>
      <c r="O23" s="56">
        <v>0</v>
      </c>
      <c r="P23" s="57">
        <f>SUM(M23:O23)</f>
        <v>14000</v>
      </c>
      <c r="Q23" s="56">
        <v>120</v>
      </c>
      <c r="R23" s="56">
        <v>100</v>
      </c>
      <c r="S23" s="56">
        <f>Q23*R23</f>
        <v>12000</v>
      </c>
      <c r="T23" s="56">
        <v>2000</v>
      </c>
      <c r="U23" s="56">
        <v>0</v>
      </c>
      <c r="V23" s="57">
        <f>SUM(S23:U23)</f>
        <v>14000</v>
      </c>
      <c r="W23" s="56">
        <v>120</v>
      </c>
      <c r="X23" s="56">
        <v>100</v>
      </c>
      <c r="Y23" s="56">
        <f>W23*X23</f>
        <v>12000</v>
      </c>
      <c r="Z23" s="56">
        <v>2000</v>
      </c>
      <c r="AA23" s="56">
        <v>0</v>
      </c>
      <c r="AB23" s="57">
        <f>SUM(Y23:AA23)</f>
        <v>14000</v>
      </c>
      <c r="AC23" s="56">
        <v>120</v>
      </c>
      <c r="AD23" s="56">
        <v>100</v>
      </c>
      <c r="AE23" s="56">
        <f>AC23*AD23</f>
        <v>12000</v>
      </c>
      <c r="AF23" s="56">
        <v>2000</v>
      </c>
      <c r="AG23" s="56">
        <v>0</v>
      </c>
      <c r="AH23" s="57">
        <f>SUM(AE23:AG23)</f>
        <v>14000</v>
      </c>
      <c r="AI23" s="56">
        <v>120</v>
      </c>
      <c r="AJ23" s="56">
        <v>100</v>
      </c>
      <c r="AK23" s="56">
        <f>AI23*AJ23</f>
        <v>12000</v>
      </c>
      <c r="AL23" s="56">
        <v>2000</v>
      </c>
      <c r="AM23" s="56">
        <v>0</v>
      </c>
      <c r="AN23" s="156">
        <f>SUM(AK23:AM23)</f>
        <v>14000</v>
      </c>
      <c r="AO23" s="157">
        <f t="shared" ref="AO23:AO26" si="68">J23+P23+V23+AB23+AH23+AN23</f>
        <v>84000</v>
      </c>
      <c r="AP23" s="57">
        <f t="shared" ref="AP23:AP26" si="69">ROUND(AO23*0.599,0)</f>
        <v>50316</v>
      </c>
      <c r="AQ23" s="158">
        <f t="shared" ref="AQ23:AQ26" si="70">AO23+AP23</f>
        <v>134316</v>
      </c>
    </row>
    <row r="24" spans="1:44" x14ac:dyDescent="0.4">
      <c r="A24" s="23"/>
      <c r="B24" s="54"/>
      <c r="C24" s="54"/>
      <c r="D24" s="55"/>
      <c r="E24" s="54"/>
      <c r="F24" s="54"/>
      <c r="G24" s="56">
        <f t="shared" ref="G24:G26" si="71">E24*F24</f>
        <v>0</v>
      </c>
      <c r="H24" s="56"/>
      <c r="I24" s="56"/>
      <c r="J24" s="57">
        <f t="shared" ref="J24:J26" si="72">SUM(G24:I24)</f>
        <v>0</v>
      </c>
      <c r="K24" s="54"/>
      <c r="L24" s="54"/>
      <c r="M24" s="56">
        <f t="shared" ref="M24:M26" si="73">K24*L24</f>
        <v>0</v>
      </c>
      <c r="N24" s="56"/>
      <c r="O24" s="56"/>
      <c r="P24" s="57">
        <f t="shared" ref="P24:P26" si="74">SUM(M24:O24)</f>
        <v>0</v>
      </c>
      <c r="Q24" s="54"/>
      <c r="R24" s="54"/>
      <c r="S24" s="56">
        <f t="shared" ref="S24:S26" si="75">Q24*R24</f>
        <v>0</v>
      </c>
      <c r="T24" s="56"/>
      <c r="U24" s="56"/>
      <c r="V24" s="57">
        <f t="shared" ref="V24:V26" si="76">SUM(S24:U24)</f>
        <v>0</v>
      </c>
      <c r="W24" s="54"/>
      <c r="X24" s="54"/>
      <c r="Y24" s="56">
        <f t="shared" ref="Y24:Y26" si="77">W24*X24</f>
        <v>0</v>
      </c>
      <c r="Z24" s="56"/>
      <c r="AA24" s="56"/>
      <c r="AB24" s="57">
        <f t="shared" ref="AB24:AB26" si="78">SUM(Y24:AA24)</f>
        <v>0</v>
      </c>
      <c r="AC24" s="54"/>
      <c r="AD24" s="54"/>
      <c r="AE24" s="56">
        <f t="shared" ref="AE24:AE26" si="79">AC24*AD24</f>
        <v>0</v>
      </c>
      <c r="AF24" s="56"/>
      <c r="AG24" s="56"/>
      <c r="AH24" s="57">
        <f t="shared" ref="AH24:AH26" si="80">SUM(AE24:AG24)</f>
        <v>0</v>
      </c>
      <c r="AI24" s="54"/>
      <c r="AJ24" s="54"/>
      <c r="AK24" s="56">
        <f t="shared" ref="AK24:AK26" si="81">AI24*AJ24</f>
        <v>0</v>
      </c>
      <c r="AL24" s="56"/>
      <c r="AM24" s="56"/>
      <c r="AN24" s="156">
        <f t="shared" ref="AN24:AN26" si="82">SUM(AK24:AM24)</f>
        <v>0</v>
      </c>
      <c r="AO24" s="157">
        <f t="shared" si="68"/>
        <v>0</v>
      </c>
      <c r="AP24" s="57">
        <f t="shared" si="69"/>
        <v>0</v>
      </c>
      <c r="AQ24" s="158">
        <f t="shared" si="70"/>
        <v>0</v>
      </c>
    </row>
    <row r="25" spans="1:44" x14ac:dyDescent="0.4">
      <c r="A25" s="23"/>
      <c r="B25" s="54"/>
      <c r="C25" s="54"/>
      <c r="D25" s="55"/>
      <c r="E25" s="54"/>
      <c r="F25" s="54"/>
      <c r="G25" s="56">
        <f t="shared" si="71"/>
        <v>0</v>
      </c>
      <c r="H25" s="56"/>
      <c r="I25" s="56"/>
      <c r="J25" s="57">
        <f t="shared" si="72"/>
        <v>0</v>
      </c>
      <c r="K25" s="54"/>
      <c r="L25" s="54"/>
      <c r="M25" s="56">
        <f t="shared" si="73"/>
        <v>0</v>
      </c>
      <c r="N25" s="56"/>
      <c r="O25" s="56"/>
      <c r="P25" s="57">
        <f t="shared" si="74"/>
        <v>0</v>
      </c>
      <c r="Q25" s="54"/>
      <c r="R25" s="54"/>
      <c r="S25" s="56">
        <f t="shared" si="75"/>
        <v>0</v>
      </c>
      <c r="T25" s="56"/>
      <c r="U25" s="56"/>
      <c r="V25" s="57">
        <f t="shared" si="76"/>
        <v>0</v>
      </c>
      <c r="W25" s="54"/>
      <c r="X25" s="54"/>
      <c r="Y25" s="56">
        <f t="shared" si="77"/>
        <v>0</v>
      </c>
      <c r="Z25" s="56"/>
      <c r="AA25" s="56"/>
      <c r="AB25" s="57">
        <f t="shared" si="78"/>
        <v>0</v>
      </c>
      <c r="AC25" s="54"/>
      <c r="AD25" s="54"/>
      <c r="AE25" s="56">
        <f t="shared" si="79"/>
        <v>0</v>
      </c>
      <c r="AF25" s="56"/>
      <c r="AG25" s="56"/>
      <c r="AH25" s="57">
        <f t="shared" si="80"/>
        <v>0</v>
      </c>
      <c r="AI25" s="54"/>
      <c r="AJ25" s="54"/>
      <c r="AK25" s="56">
        <f t="shared" si="81"/>
        <v>0</v>
      </c>
      <c r="AL25" s="56"/>
      <c r="AM25" s="56"/>
      <c r="AN25" s="156">
        <f t="shared" si="82"/>
        <v>0</v>
      </c>
      <c r="AO25" s="157">
        <f t="shared" si="68"/>
        <v>0</v>
      </c>
      <c r="AP25" s="57">
        <f t="shared" si="69"/>
        <v>0</v>
      </c>
      <c r="AQ25" s="158">
        <f t="shared" si="70"/>
        <v>0</v>
      </c>
    </row>
    <row r="26" spans="1:44" ht="15" thickBot="1" x14ac:dyDescent="0.45">
      <c r="A26" s="26"/>
      <c r="B26" s="69"/>
      <c r="C26" s="69"/>
      <c r="D26" s="69"/>
      <c r="E26" s="69"/>
      <c r="F26" s="69"/>
      <c r="G26" s="56">
        <f t="shared" si="71"/>
        <v>0</v>
      </c>
      <c r="H26" s="56"/>
      <c r="I26" s="56"/>
      <c r="J26" s="57">
        <f t="shared" si="72"/>
        <v>0</v>
      </c>
      <c r="K26" s="69"/>
      <c r="L26" s="69"/>
      <c r="M26" s="56">
        <f t="shared" si="73"/>
        <v>0</v>
      </c>
      <c r="N26" s="56"/>
      <c r="O26" s="56"/>
      <c r="P26" s="57">
        <f t="shared" si="74"/>
        <v>0</v>
      </c>
      <c r="Q26" s="69"/>
      <c r="R26" s="69"/>
      <c r="S26" s="56">
        <f t="shared" si="75"/>
        <v>0</v>
      </c>
      <c r="T26" s="56"/>
      <c r="U26" s="56"/>
      <c r="V26" s="57">
        <f t="shared" si="76"/>
        <v>0</v>
      </c>
      <c r="W26" s="69"/>
      <c r="X26" s="69"/>
      <c r="Y26" s="56">
        <f t="shared" si="77"/>
        <v>0</v>
      </c>
      <c r="Z26" s="56"/>
      <c r="AA26" s="56"/>
      <c r="AB26" s="57">
        <f t="shared" si="78"/>
        <v>0</v>
      </c>
      <c r="AC26" s="69"/>
      <c r="AD26" s="69"/>
      <c r="AE26" s="56">
        <f t="shared" si="79"/>
        <v>0</v>
      </c>
      <c r="AF26" s="56"/>
      <c r="AG26" s="56"/>
      <c r="AH26" s="57">
        <f t="shared" si="80"/>
        <v>0</v>
      </c>
      <c r="AI26" s="69"/>
      <c r="AJ26" s="69"/>
      <c r="AK26" s="56">
        <f t="shared" si="81"/>
        <v>0</v>
      </c>
      <c r="AL26" s="56"/>
      <c r="AM26" s="56"/>
      <c r="AN26" s="156">
        <f t="shared" si="82"/>
        <v>0</v>
      </c>
      <c r="AO26" s="157">
        <f t="shared" si="68"/>
        <v>0</v>
      </c>
      <c r="AP26" s="57">
        <f t="shared" si="69"/>
        <v>0</v>
      </c>
      <c r="AQ26" s="158">
        <f t="shared" si="70"/>
        <v>0</v>
      </c>
    </row>
    <row r="27" spans="1:44" ht="15" thickBot="1" x14ac:dyDescent="0.45">
      <c r="A27" s="70" t="s">
        <v>197</v>
      </c>
      <c r="B27" s="48"/>
      <c r="C27" s="48"/>
      <c r="D27" s="48"/>
      <c r="E27" s="48"/>
      <c r="F27" s="48"/>
      <c r="G27" s="47">
        <f t="shared" ref="G27:J27" si="83">SUM(G23:G26)</f>
        <v>12000</v>
      </c>
      <c r="H27" s="47">
        <f t="shared" si="83"/>
        <v>2000</v>
      </c>
      <c r="I27" s="47">
        <f t="shared" si="83"/>
        <v>0</v>
      </c>
      <c r="J27" s="47">
        <f t="shared" si="83"/>
        <v>14000</v>
      </c>
      <c r="K27" s="48"/>
      <c r="L27" s="48"/>
      <c r="M27" s="47">
        <f t="shared" ref="M27:P27" si="84">SUM(M23:M26)</f>
        <v>12000</v>
      </c>
      <c r="N27" s="47">
        <f t="shared" si="84"/>
        <v>2000</v>
      </c>
      <c r="O27" s="47">
        <f t="shared" si="84"/>
        <v>0</v>
      </c>
      <c r="P27" s="47">
        <f t="shared" si="84"/>
        <v>14000</v>
      </c>
      <c r="Q27" s="48"/>
      <c r="R27" s="48"/>
      <c r="S27" s="47">
        <f t="shared" ref="S27:V27" si="85">SUM(S23:S26)</f>
        <v>12000</v>
      </c>
      <c r="T27" s="47">
        <f t="shared" si="85"/>
        <v>2000</v>
      </c>
      <c r="U27" s="47">
        <f t="shared" si="85"/>
        <v>0</v>
      </c>
      <c r="V27" s="47">
        <f t="shared" si="85"/>
        <v>14000</v>
      </c>
      <c r="W27" s="48"/>
      <c r="X27" s="48"/>
      <c r="Y27" s="47">
        <f t="shared" ref="Y27:AB27" si="86">SUM(Y23:Y26)</f>
        <v>12000</v>
      </c>
      <c r="Z27" s="47">
        <f t="shared" si="86"/>
        <v>2000</v>
      </c>
      <c r="AA27" s="47">
        <f t="shared" si="86"/>
        <v>0</v>
      </c>
      <c r="AB27" s="47">
        <f t="shared" si="86"/>
        <v>14000</v>
      </c>
      <c r="AC27" s="48"/>
      <c r="AD27" s="48"/>
      <c r="AE27" s="47">
        <f t="shared" ref="AE27:AH27" si="87">SUM(AE23:AE26)</f>
        <v>12000</v>
      </c>
      <c r="AF27" s="47">
        <f t="shared" si="87"/>
        <v>2000</v>
      </c>
      <c r="AG27" s="47">
        <f t="shared" si="87"/>
        <v>0</v>
      </c>
      <c r="AH27" s="47">
        <f t="shared" si="87"/>
        <v>14000</v>
      </c>
      <c r="AI27" s="48"/>
      <c r="AJ27" s="48"/>
      <c r="AK27" s="47">
        <f t="shared" ref="AK27:AN27" si="88">SUM(AK23:AK26)</f>
        <v>12000</v>
      </c>
      <c r="AL27" s="47">
        <f t="shared" si="88"/>
        <v>2000</v>
      </c>
      <c r="AM27" s="47">
        <f t="shared" si="88"/>
        <v>0</v>
      </c>
      <c r="AN27" s="117">
        <f t="shared" si="88"/>
        <v>14000</v>
      </c>
      <c r="AO27" s="47">
        <f>SUM(AO23:AO26)</f>
        <v>84000</v>
      </c>
      <c r="AP27" s="47">
        <f t="shared" ref="AP27" si="89">SUM(AP23:AP26)</f>
        <v>50316</v>
      </c>
      <c r="AQ27" s="47">
        <f t="shared" ref="AQ27" si="90">SUM(AQ23:AQ26)</f>
        <v>134316</v>
      </c>
      <c r="AR27" s="152" t="s">
        <v>164</v>
      </c>
    </row>
    <row r="28" spans="1:44" x14ac:dyDescent="0.4">
      <c r="A28" s="23" t="s">
        <v>166</v>
      </c>
      <c r="B28" s="54"/>
      <c r="C28" s="54"/>
      <c r="D28" s="55"/>
      <c r="E28" s="56">
        <v>120</v>
      </c>
      <c r="F28" s="56">
        <v>100</v>
      </c>
      <c r="G28" s="56">
        <f>E28*F28</f>
        <v>12000</v>
      </c>
      <c r="H28" s="56">
        <v>2000</v>
      </c>
      <c r="I28" s="56">
        <v>0</v>
      </c>
      <c r="J28" s="57">
        <f>SUM(G28:I28)</f>
        <v>14000</v>
      </c>
      <c r="K28" s="56">
        <v>120</v>
      </c>
      <c r="L28" s="56">
        <v>100</v>
      </c>
      <c r="M28" s="56">
        <f>K28*L28</f>
        <v>12000</v>
      </c>
      <c r="N28" s="56">
        <v>2000</v>
      </c>
      <c r="O28" s="56">
        <v>0</v>
      </c>
      <c r="P28" s="57">
        <f>SUM(M28:O28)</f>
        <v>14000</v>
      </c>
      <c r="Q28" s="56">
        <v>120</v>
      </c>
      <c r="R28" s="56">
        <v>100</v>
      </c>
      <c r="S28" s="56">
        <f>Q28*R28</f>
        <v>12000</v>
      </c>
      <c r="T28" s="56">
        <v>2000</v>
      </c>
      <c r="U28" s="56">
        <v>0</v>
      </c>
      <c r="V28" s="57">
        <f>SUM(S28:U28)</f>
        <v>14000</v>
      </c>
      <c r="W28" s="56">
        <v>120</v>
      </c>
      <c r="X28" s="56">
        <v>100</v>
      </c>
      <c r="Y28" s="56">
        <f>W28*X28</f>
        <v>12000</v>
      </c>
      <c r="Z28" s="56">
        <v>2000</v>
      </c>
      <c r="AA28" s="56">
        <v>0</v>
      </c>
      <c r="AB28" s="57">
        <f>SUM(Y28:AA28)</f>
        <v>14000</v>
      </c>
      <c r="AC28" s="56">
        <v>120</v>
      </c>
      <c r="AD28" s="56">
        <v>100</v>
      </c>
      <c r="AE28" s="56">
        <f>AC28*AD28</f>
        <v>12000</v>
      </c>
      <c r="AF28" s="56">
        <v>2000</v>
      </c>
      <c r="AG28" s="56">
        <v>0</v>
      </c>
      <c r="AH28" s="57">
        <f>SUM(AE28:AG28)</f>
        <v>14000</v>
      </c>
      <c r="AI28" s="56">
        <v>120</v>
      </c>
      <c r="AJ28" s="56">
        <v>100</v>
      </c>
      <c r="AK28" s="56">
        <f>AI28*AJ28</f>
        <v>12000</v>
      </c>
      <c r="AL28" s="56">
        <v>2000</v>
      </c>
      <c r="AM28" s="56">
        <v>0</v>
      </c>
      <c r="AN28" s="156">
        <f>SUM(AK28:AM28)</f>
        <v>14000</v>
      </c>
      <c r="AO28" s="157">
        <f t="shared" ref="AO28:AO31" si="91">J28+P28+V28+AB28+AH28+AN28</f>
        <v>84000</v>
      </c>
      <c r="AP28" s="57">
        <f t="shared" ref="AP28:AP31" si="92">ROUND(AO28*0.599,0)</f>
        <v>50316</v>
      </c>
      <c r="AQ28" s="158">
        <f t="shared" ref="AQ28:AQ31" si="93">AO28+AP28</f>
        <v>134316</v>
      </c>
    </row>
    <row r="29" spans="1:44" x14ac:dyDescent="0.4">
      <c r="A29" s="23"/>
      <c r="B29" s="54"/>
      <c r="C29" s="54"/>
      <c r="D29" s="55"/>
      <c r="E29" s="54"/>
      <c r="F29" s="54"/>
      <c r="G29" s="56">
        <f t="shared" ref="G29:G31" si="94">E29*F29</f>
        <v>0</v>
      </c>
      <c r="H29" s="56"/>
      <c r="I29" s="56"/>
      <c r="J29" s="57">
        <f t="shared" ref="J29:J31" si="95">SUM(G29:I29)</f>
        <v>0</v>
      </c>
      <c r="K29" s="54"/>
      <c r="L29" s="54"/>
      <c r="M29" s="56">
        <f t="shared" ref="M29:M31" si="96">K29*L29</f>
        <v>0</v>
      </c>
      <c r="N29" s="56"/>
      <c r="O29" s="56"/>
      <c r="P29" s="57">
        <f t="shared" ref="P29:P31" si="97">SUM(M29:O29)</f>
        <v>0</v>
      </c>
      <c r="Q29" s="54"/>
      <c r="R29" s="54"/>
      <c r="S29" s="56">
        <f t="shared" ref="S29:S31" si="98">Q29*R29</f>
        <v>0</v>
      </c>
      <c r="T29" s="56"/>
      <c r="U29" s="56"/>
      <c r="V29" s="57">
        <f t="shared" ref="V29:V31" si="99">SUM(S29:U29)</f>
        <v>0</v>
      </c>
      <c r="W29" s="54"/>
      <c r="X29" s="54"/>
      <c r="Y29" s="56">
        <f t="shared" ref="Y29:Y31" si="100">W29*X29</f>
        <v>0</v>
      </c>
      <c r="Z29" s="56"/>
      <c r="AA29" s="56"/>
      <c r="AB29" s="57">
        <f t="shared" ref="AB29:AB31" si="101">SUM(Y29:AA29)</f>
        <v>0</v>
      </c>
      <c r="AC29" s="54"/>
      <c r="AD29" s="54"/>
      <c r="AE29" s="56">
        <f t="shared" ref="AE29:AE31" si="102">AC29*AD29</f>
        <v>0</v>
      </c>
      <c r="AF29" s="56"/>
      <c r="AG29" s="56"/>
      <c r="AH29" s="57">
        <f t="shared" ref="AH29:AH31" si="103">SUM(AE29:AG29)</f>
        <v>0</v>
      </c>
      <c r="AI29" s="54"/>
      <c r="AJ29" s="54"/>
      <c r="AK29" s="56">
        <f t="shared" ref="AK29:AK31" si="104">AI29*AJ29</f>
        <v>0</v>
      </c>
      <c r="AL29" s="56"/>
      <c r="AM29" s="56"/>
      <c r="AN29" s="156">
        <f t="shared" ref="AN29:AN31" si="105">SUM(AK29:AM29)</f>
        <v>0</v>
      </c>
      <c r="AO29" s="157">
        <f t="shared" si="91"/>
        <v>0</v>
      </c>
      <c r="AP29" s="57">
        <f t="shared" si="92"/>
        <v>0</v>
      </c>
      <c r="AQ29" s="158">
        <f t="shared" si="93"/>
        <v>0</v>
      </c>
    </row>
    <row r="30" spans="1:44" x14ac:dyDescent="0.4">
      <c r="A30" s="23"/>
      <c r="B30" s="54"/>
      <c r="C30" s="54"/>
      <c r="D30" s="55"/>
      <c r="E30" s="54"/>
      <c r="F30" s="54"/>
      <c r="G30" s="56">
        <f t="shared" si="94"/>
        <v>0</v>
      </c>
      <c r="H30" s="56"/>
      <c r="I30" s="56"/>
      <c r="J30" s="57">
        <f t="shared" si="95"/>
        <v>0</v>
      </c>
      <c r="K30" s="54"/>
      <c r="L30" s="54"/>
      <c r="M30" s="56">
        <f t="shared" si="96"/>
        <v>0</v>
      </c>
      <c r="N30" s="56"/>
      <c r="O30" s="56"/>
      <c r="P30" s="57">
        <f t="shared" si="97"/>
        <v>0</v>
      </c>
      <c r="Q30" s="54"/>
      <c r="R30" s="54"/>
      <c r="S30" s="56">
        <f t="shared" si="98"/>
        <v>0</v>
      </c>
      <c r="T30" s="56"/>
      <c r="U30" s="56"/>
      <c r="V30" s="57">
        <f t="shared" si="99"/>
        <v>0</v>
      </c>
      <c r="W30" s="54"/>
      <c r="X30" s="54"/>
      <c r="Y30" s="56">
        <f t="shared" si="100"/>
        <v>0</v>
      </c>
      <c r="Z30" s="56"/>
      <c r="AA30" s="56"/>
      <c r="AB30" s="57">
        <f t="shared" si="101"/>
        <v>0</v>
      </c>
      <c r="AC30" s="54"/>
      <c r="AD30" s="54"/>
      <c r="AE30" s="56">
        <f t="shared" si="102"/>
        <v>0</v>
      </c>
      <c r="AF30" s="56"/>
      <c r="AG30" s="56"/>
      <c r="AH30" s="57">
        <f t="shared" si="103"/>
        <v>0</v>
      </c>
      <c r="AI30" s="54"/>
      <c r="AJ30" s="54"/>
      <c r="AK30" s="56">
        <f t="shared" si="104"/>
        <v>0</v>
      </c>
      <c r="AL30" s="56"/>
      <c r="AM30" s="56"/>
      <c r="AN30" s="156">
        <f t="shared" si="105"/>
        <v>0</v>
      </c>
      <c r="AO30" s="157">
        <f t="shared" si="91"/>
        <v>0</v>
      </c>
      <c r="AP30" s="57">
        <f t="shared" si="92"/>
        <v>0</v>
      </c>
      <c r="AQ30" s="158">
        <f t="shared" si="93"/>
        <v>0</v>
      </c>
    </row>
    <row r="31" spans="1:44" ht="15" thickBot="1" x14ac:dyDescent="0.45">
      <c r="A31" s="26"/>
      <c r="B31" s="69"/>
      <c r="C31" s="69"/>
      <c r="D31" s="69"/>
      <c r="E31" s="69"/>
      <c r="F31" s="69"/>
      <c r="G31" s="56">
        <f t="shared" si="94"/>
        <v>0</v>
      </c>
      <c r="H31" s="56"/>
      <c r="I31" s="56"/>
      <c r="J31" s="57">
        <f t="shared" si="95"/>
        <v>0</v>
      </c>
      <c r="K31" s="69"/>
      <c r="L31" s="69"/>
      <c r="M31" s="56">
        <f t="shared" si="96"/>
        <v>0</v>
      </c>
      <c r="N31" s="56"/>
      <c r="O31" s="56"/>
      <c r="P31" s="57">
        <f t="shared" si="97"/>
        <v>0</v>
      </c>
      <c r="Q31" s="69"/>
      <c r="R31" s="69"/>
      <c r="S31" s="56">
        <f t="shared" si="98"/>
        <v>0</v>
      </c>
      <c r="T31" s="56"/>
      <c r="U31" s="56"/>
      <c r="V31" s="57">
        <f t="shared" si="99"/>
        <v>0</v>
      </c>
      <c r="W31" s="69"/>
      <c r="X31" s="69"/>
      <c r="Y31" s="56">
        <f t="shared" si="100"/>
        <v>0</v>
      </c>
      <c r="Z31" s="56"/>
      <c r="AA31" s="56"/>
      <c r="AB31" s="57">
        <f t="shared" si="101"/>
        <v>0</v>
      </c>
      <c r="AC31" s="69"/>
      <c r="AD31" s="69"/>
      <c r="AE31" s="56">
        <f t="shared" si="102"/>
        <v>0</v>
      </c>
      <c r="AF31" s="56"/>
      <c r="AG31" s="56"/>
      <c r="AH31" s="57">
        <f t="shared" si="103"/>
        <v>0</v>
      </c>
      <c r="AI31" s="69"/>
      <c r="AJ31" s="69"/>
      <c r="AK31" s="56">
        <f t="shared" si="104"/>
        <v>0</v>
      </c>
      <c r="AL31" s="56"/>
      <c r="AM31" s="56"/>
      <c r="AN31" s="156">
        <f t="shared" si="105"/>
        <v>0</v>
      </c>
      <c r="AO31" s="157">
        <f t="shared" si="91"/>
        <v>0</v>
      </c>
      <c r="AP31" s="57">
        <f t="shared" si="92"/>
        <v>0</v>
      </c>
      <c r="AQ31" s="158">
        <f t="shared" si="93"/>
        <v>0</v>
      </c>
    </row>
    <row r="32" spans="1:44" ht="15" thickBot="1" x14ac:dyDescent="0.45">
      <c r="A32" s="70" t="s">
        <v>198</v>
      </c>
      <c r="B32" s="48"/>
      <c r="C32" s="48"/>
      <c r="D32" s="48"/>
      <c r="E32" s="48"/>
      <c r="F32" s="48"/>
      <c r="G32" s="47">
        <f>SUM(G28:G31)</f>
        <v>12000</v>
      </c>
      <c r="H32" s="47">
        <f t="shared" ref="H32:J32" si="106">SUM(H28:H31)</f>
        <v>2000</v>
      </c>
      <c r="I32" s="47">
        <f t="shared" si="106"/>
        <v>0</v>
      </c>
      <c r="J32" s="47">
        <f t="shared" si="106"/>
        <v>14000</v>
      </c>
      <c r="K32" s="48"/>
      <c r="L32" s="48"/>
      <c r="M32" s="47">
        <f t="shared" ref="M32:P32" si="107">SUM(M28:M31)</f>
        <v>12000</v>
      </c>
      <c r="N32" s="47">
        <f t="shared" si="107"/>
        <v>2000</v>
      </c>
      <c r="O32" s="47">
        <f t="shared" si="107"/>
        <v>0</v>
      </c>
      <c r="P32" s="47">
        <f t="shared" si="107"/>
        <v>14000</v>
      </c>
      <c r="Q32" s="48"/>
      <c r="R32" s="48"/>
      <c r="S32" s="47">
        <f t="shared" ref="S32:V32" si="108">SUM(S28:S31)</f>
        <v>12000</v>
      </c>
      <c r="T32" s="47">
        <f t="shared" si="108"/>
        <v>2000</v>
      </c>
      <c r="U32" s="47">
        <f t="shared" si="108"/>
        <v>0</v>
      </c>
      <c r="V32" s="47">
        <f t="shared" si="108"/>
        <v>14000</v>
      </c>
      <c r="W32" s="48"/>
      <c r="X32" s="48"/>
      <c r="Y32" s="47">
        <f t="shared" ref="Y32:AB32" si="109">SUM(Y28:Y31)</f>
        <v>12000</v>
      </c>
      <c r="Z32" s="47">
        <f t="shared" si="109"/>
        <v>2000</v>
      </c>
      <c r="AA32" s="47">
        <f t="shared" si="109"/>
        <v>0</v>
      </c>
      <c r="AB32" s="47">
        <f t="shared" si="109"/>
        <v>14000</v>
      </c>
      <c r="AC32" s="48"/>
      <c r="AD32" s="48"/>
      <c r="AE32" s="47">
        <f t="shared" ref="AE32:AH32" si="110">SUM(AE28:AE31)</f>
        <v>12000</v>
      </c>
      <c r="AF32" s="47">
        <f t="shared" si="110"/>
        <v>2000</v>
      </c>
      <c r="AG32" s="47">
        <f t="shared" si="110"/>
        <v>0</v>
      </c>
      <c r="AH32" s="47">
        <f t="shared" si="110"/>
        <v>14000</v>
      </c>
      <c r="AI32" s="48"/>
      <c r="AJ32" s="48"/>
      <c r="AK32" s="47">
        <f t="shared" ref="AK32:AN32" si="111">SUM(AK28:AK31)</f>
        <v>12000</v>
      </c>
      <c r="AL32" s="47">
        <f t="shared" si="111"/>
        <v>2000</v>
      </c>
      <c r="AM32" s="47">
        <f t="shared" si="111"/>
        <v>0</v>
      </c>
      <c r="AN32" s="117">
        <f t="shared" si="111"/>
        <v>14000</v>
      </c>
      <c r="AO32" s="47">
        <f>SUM(AO28:AO31)</f>
        <v>84000</v>
      </c>
      <c r="AP32" s="47">
        <f t="shared" ref="AP32" si="112">SUM(AP28:AP31)</f>
        <v>50316</v>
      </c>
      <c r="AQ32" s="47">
        <f t="shared" ref="AQ32" si="113">SUM(AQ28:AQ31)</f>
        <v>134316</v>
      </c>
      <c r="AR32" s="152" t="s">
        <v>166</v>
      </c>
    </row>
    <row r="33" spans="1:44" ht="15" thickBot="1" x14ac:dyDescent="0.45">
      <c r="AO33" s="47">
        <f>AO12+AO17+AO22+AO27+AO32</f>
        <v>420000</v>
      </c>
      <c r="AP33" s="47">
        <f t="shared" ref="AP33:AQ33" si="114">AP12+AP17+AP22+AP27+AP32</f>
        <v>251580</v>
      </c>
      <c r="AQ33" s="47">
        <f t="shared" si="114"/>
        <v>671580</v>
      </c>
      <c r="AR33" s="152" t="s">
        <v>234</v>
      </c>
    </row>
    <row r="34" spans="1:44" ht="15" thickBot="1" x14ac:dyDescent="0.45">
      <c r="A34" s="70" t="s">
        <v>235</v>
      </c>
      <c r="B34" s="48"/>
      <c r="C34" s="48"/>
      <c r="D34" s="48"/>
      <c r="E34" s="48"/>
      <c r="F34" s="48"/>
      <c r="G34" s="47"/>
      <c r="H34" s="47"/>
      <c r="I34" s="47"/>
      <c r="J34" s="47">
        <f>J12+J17+J22+J27+J32</f>
        <v>70000</v>
      </c>
      <c r="K34" s="48"/>
      <c r="L34" s="48"/>
      <c r="M34" s="47"/>
      <c r="N34" s="47"/>
      <c r="O34" s="47"/>
      <c r="P34" s="47">
        <f>P12+P17+P22+P27+P32</f>
        <v>70000</v>
      </c>
      <c r="Q34" s="48"/>
      <c r="R34" s="48"/>
      <c r="S34" s="47"/>
      <c r="T34" s="47"/>
      <c r="U34" s="47"/>
      <c r="V34" s="47">
        <f>V12+V17+V22+V27+V32</f>
        <v>70000</v>
      </c>
      <c r="W34" s="48"/>
      <c r="X34" s="48"/>
      <c r="Y34" s="47"/>
      <c r="Z34" s="47"/>
      <c r="AA34" s="47"/>
      <c r="AB34" s="47">
        <f>AB12+AB17+AB22+AB27+AB32</f>
        <v>70000</v>
      </c>
      <c r="AC34" s="48"/>
      <c r="AD34" s="48"/>
      <c r="AE34" s="47"/>
      <c r="AF34" s="47"/>
      <c r="AG34" s="47"/>
      <c r="AH34" s="47">
        <f>AH12+AH17+AH22+AH27+AH32</f>
        <v>70000</v>
      </c>
      <c r="AI34" s="48"/>
      <c r="AJ34" s="48"/>
      <c r="AK34" s="47"/>
      <c r="AL34" s="47"/>
      <c r="AM34" s="47"/>
      <c r="AN34" s="47">
        <f>AN12+AN17+AN22+AN27+AN32</f>
        <v>70000</v>
      </c>
      <c r="AO34" s="151">
        <f>AN34+AH34+AB34+V34+P34+J34</f>
        <v>420000</v>
      </c>
    </row>
    <row r="35" spans="1:44" ht="15" thickBot="1" x14ac:dyDescent="0.45">
      <c r="A35" s="70" t="s">
        <v>214</v>
      </c>
      <c r="B35" s="48"/>
      <c r="C35" s="48"/>
      <c r="D35" s="48"/>
      <c r="E35" s="48"/>
      <c r="F35" s="48"/>
      <c r="G35" s="47"/>
      <c r="H35" s="47"/>
      <c r="I35" s="47"/>
      <c r="J35" s="47">
        <f>ROUND(J34*0.599,0)</f>
        <v>41930</v>
      </c>
      <c r="K35" s="48"/>
      <c r="L35" s="48"/>
      <c r="M35" s="47"/>
      <c r="N35" s="47"/>
      <c r="O35" s="47"/>
      <c r="P35" s="47">
        <f>ROUND(P34*0.599,0)</f>
        <v>41930</v>
      </c>
      <c r="Q35" s="48"/>
      <c r="R35" s="48"/>
      <c r="S35" s="47"/>
      <c r="T35" s="47"/>
      <c r="U35" s="47"/>
      <c r="V35" s="47">
        <f>ROUND(V34*0.599,0)</f>
        <v>41930</v>
      </c>
      <c r="W35" s="48"/>
      <c r="X35" s="48"/>
      <c r="Y35" s="47"/>
      <c r="Z35" s="47"/>
      <c r="AA35" s="47"/>
      <c r="AB35" s="47">
        <f>ROUND(AB34*0.599,0)</f>
        <v>41930</v>
      </c>
      <c r="AC35" s="48"/>
      <c r="AD35" s="48"/>
      <c r="AE35" s="47"/>
      <c r="AF35" s="47"/>
      <c r="AG35" s="47"/>
      <c r="AH35" s="47">
        <f>ROUND(AH34*0.599,0)</f>
        <v>41930</v>
      </c>
      <c r="AI35" s="48"/>
      <c r="AJ35" s="48"/>
      <c r="AK35" s="47"/>
      <c r="AL35" s="47"/>
      <c r="AM35" s="47"/>
      <c r="AN35" s="47">
        <f>ROUND(AN34*0.599,0)</f>
        <v>41930</v>
      </c>
      <c r="AO35" s="151">
        <f t="shared" ref="AO35:AO36" si="115">AN35+AH35+AB35+V35+P35+J35</f>
        <v>251580</v>
      </c>
    </row>
    <row r="36" spans="1:44" ht="15" thickBot="1" x14ac:dyDescent="0.45">
      <c r="A36" s="70" t="s">
        <v>108</v>
      </c>
      <c r="B36" s="48"/>
      <c r="C36" s="48"/>
      <c r="D36" s="48"/>
      <c r="E36" s="48"/>
      <c r="F36" s="48"/>
      <c r="G36" s="47"/>
      <c r="H36" s="47"/>
      <c r="I36" s="47"/>
      <c r="J36" s="47">
        <f>J34+J35</f>
        <v>111930</v>
      </c>
      <c r="K36" s="48"/>
      <c r="L36" s="48"/>
      <c r="M36" s="47"/>
      <c r="N36" s="47"/>
      <c r="O36" s="47"/>
      <c r="P36" s="47">
        <f>P34+P35</f>
        <v>111930</v>
      </c>
      <c r="Q36" s="48"/>
      <c r="R36" s="48"/>
      <c r="S36" s="47"/>
      <c r="T36" s="47"/>
      <c r="U36" s="47"/>
      <c r="V36" s="47">
        <f>V34+V35</f>
        <v>111930</v>
      </c>
      <c r="W36" s="48"/>
      <c r="X36" s="48"/>
      <c r="Y36" s="47"/>
      <c r="Z36" s="47"/>
      <c r="AA36" s="47"/>
      <c r="AB36" s="47">
        <f>AB34+AB35</f>
        <v>111930</v>
      </c>
      <c r="AC36" s="48"/>
      <c r="AD36" s="48"/>
      <c r="AE36" s="47"/>
      <c r="AF36" s="47"/>
      <c r="AG36" s="47"/>
      <c r="AH36" s="47">
        <f>AH34+AH35</f>
        <v>111930</v>
      </c>
      <c r="AI36" s="48"/>
      <c r="AJ36" s="48"/>
      <c r="AK36" s="47"/>
      <c r="AL36" s="47"/>
      <c r="AM36" s="47"/>
      <c r="AN36" s="47">
        <f>AN34+AN35</f>
        <v>111930</v>
      </c>
      <c r="AO36" s="151">
        <f t="shared" si="115"/>
        <v>671580</v>
      </c>
    </row>
  </sheetData>
  <mergeCells count="6">
    <mergeCell ref="AI6:AN6"/>
    <mergeCell ref="E6:J6"/>
    <mergeCell ref="K6:P6"/>
    <mergeCell ref="Q6:V6"/>
    <mergeCell ref="W6:AB6"/>
    <mergeCell ref="AC6:AH6"/>
  </mergeCells>
  <phoneticPr fontId="1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5FD3F-64E5-4273-8545-640B1DF3CE03}">
  <dimension ref="A1:Y41"/>
  <sheetViews>
    <sheetView topLeftCell="A7" workbookViewId="0">
      <pane xSplit="4" topLeftCell="E1" activePane="topRight" state="frozen"/>
      <selection activeCell="A3" sqref="A3"/>
      <selection pane="topRight"/>
    </sheetView>
  </sheetViews>
  <sheetFormatPr defaultRowHeight="14.6" x14ac:dyDescent="0.4"/>
  <cols>
    <col min="1" max="1" width="9.07421875" customWidth="1"/>
    <col min="2" max="2" width="18.69140625" customWidth="1"/>
    <col min="3" max="3" width="14.4609375" customWidth="1"/>
    <col min="5" max="6" width="5.3046875" customWidth="1"/>
    <col min="7" max="7" width="7.69140625" customWidth="1"/>
    <col min="8" max="9" width="5.3046875" customWidth="1"/>
    <col min="10" max="10" width="7.69140625" customWidth="1"/>
    <col min="11" max="12" width="5.3046875" customWidth="1"/>
    <col min="13" max="13" width="7.69140625" customWidth="1"/>
    <col min="14" max="15" width="5.3046875" customWidth="1"/>
    <col min="16" max="16" width="7.69140625" customWidth="1"/>
    <col min="17" max="18" width="5.3046875" customWidth="1"/>
    <col min="19" max="19" width="7.69140625" customWidth="1"/>
    <col min="20" max="21" width="5.3046875" customWidth="1"/>
    <col min="22" max="22" width="7.69140625" customWidth="1"/>
  </cols>
  <sheetData>
    <row r="1" spans="1:25" x14ac:dyDescent="0.4">
      <c r="A1" s="4" t="s">
        <v>8</v>
      </c>
      <c r="F1" s="4" t="s">
        <v>71</v>
      </c>
    </row>
    <row r="2" spans="1:25" x14ac:dyDescent="0.4">
      <c r="A2" s="4" t="s">
        <v>118</v>
      </c>
      <c r="F2" s="1" t="s">
        <v>86</v>
      </c>
    </row>
    <row r="3" spans="1:25" x14ac:dyDescent="0.4">
      <c r="A3" s="4" t="s">
        <v>117</v>
      </c>
      <c r="F3" s="1" t="s">
        <v>80</v>
      </c>
    </row>
    <row r="4" spans="1:25" x14ac:dyDescent="0.4">
      <c r="A4" s="4" t="s">
        <v>119</v>
      </c>
      <c r="F4" s="1" t="s">
        <v>83</v>
      </c>
    </row>
    <row r="5" spans="1:25" ht="15" thickBot="1" x14ac:dyDescent="0.45"/>
    <row r="6" spans="1:25" ht="15" thickBot="1" x14ac:dyDescent="0.45">
      <c r="A6" s="4" t="s">
        <v>105</v>
      </c>
      <c r="E6" s="176" t="s">
        <v>14</v>
      </c>
      <c r="F6" s="177"/>
      <c r="G6" s="178"/>
      <c r="H6" s="176" t="s">
        <v>16</v>
      </c>
      <c r="I6" s="177"/>
      <c r="J6" s="178"/>
      <c r="K6" s="176" t="s">
        <v>17</v>
      </c>
      <c r="L6" s="177"/>
      <c r="M6" s="178"/>
      <c r="N6" s="176" t="s">
        <v>18</v>
      </c>
      <c r="O6" s="177"/>
      <c r="P6" s="178"/>
      <c r="Q6" s="176" t="s">
        <v>19</v>
      </c>
      <c r="R6" s="177"/>
      <c r="S6" s="178"/>
      <c r="T6" s="176" t="s">
        <v>20</v>
      </c>
      <c r="U6" s="177"/>
      <c r="V6" s="177"/>
      <c r="W6" s="176" t="s">
        <v>21</v>
      </c>
      <c r="X6" s="177"/>
      <c r="Y6" s="178"/>
    </row>
    <row r="7" spans="1:25" ht="113.15" x14ac:dyDescent="0.4">
      <c r="A7" s="5" t="s">
        <v>157</v>
      </c>
      <c r="B7" s="5" t="s">
        <v>81</v>
      </c>
      <c r="C7" s="5" t="s">
        <v>34</v>
      </c>
      <c r="D7" s="5" t="s">
        <v>35</v>
      </c>
      <c r="E7" s="71" t="s">
        <v>78</v>
      </c>
      <c r="F7" s="71" t="s">
        <v>36</v>
      </c>
      <c r="G7" s="71" t="s">
        <v>227</v>
      </c>
      <c r="H7" s="71" t="s">
        <v>78</v>
      </c>
      <c r="I7" s="71" t="s">
        <v>36</v>
      </c>
      <c r="J7" s="71" t="s">
        <v>228</v>
      </c>
      <c r="K7" s="71" t="s">
        <v>78</v>
      </c>
      <c r="L7" s="71" t="s">
        <v>36</v>
      </c>
      <c r="M7" s="71" t="s">
        <v>229</v>
      </c>
      <c r="N7" s="71" t="s">
        <v>78</v>
      </c>
      <c r="O7" s="71" t="s">
        <v>36</v>
      </c>
      <c r="P7" s="71" t="s">
        <v>230</v>
      </c>
      <c r="Q7" s="71" t="s">
        <v>78</v>
      </c>
      <c r="R7" s="71" t="s">
        <v>36</v>
      </c>
      <c r="S7" s="71" t="s">
        <v>231</v>
      </c>
      <c r="T7" s="71" t="s">
        <v>78</v>
      </c>
      <c r="U7" s="71" t="s">
        <v>36</v>
      </c>
      <c r="V7" s="71" t="s">
        <v>232</v>
      </c>
      <c r="W7" s="118" t="s">
        <v>186</v>
      </c>
      <c r="X7" s="71" t="s">
        <v>121</v>
      </c>
      <c r="Y7" s="119" t="s">
        <v>116</v>
      </c>
    </row>
    <row r="8" spans="1:25" x14ac:dyDescent="0.4">
      <c r="A8" s="23" t="s">
        <v>158</v>
      </c>
      <c r="B8" s="20" t="s">
        <v>87</v>
      </c>
      <c r="C8" s="20" t="s">
        <v>39</v>
      </c>
      <c r="D8" s="20" t="s">
        <v>40</v>
      </c>
      <c r="E8" s="20">
        <v>50</v>
      </c>
      <c r="F8" s="20">
        <v>60</v>
      </c>
      <c r="G8" s="24">
        <f>E8*F8</f>
        <v>3000</v>
      </c>
      <c r="H8" s="20">
        <v>50</v>
      </c>
      <c r="I8" s="20">
        <v>60</v>
      </c>
      <c r="J8" s="24">
        <f>H8*I8</f>
        <v>3000</v>
      </c>
      <c r="K8" s="20">
        <v>50</v>
      </c>
      <c r="L8" s="20">
        <v>60</v>
      </c>
      <c r="M8" s="24">
        <f>K8*L8</f>
        <v>3000</v>
      </c>
      <c r="N8" s="20">
        <v>50</v>
      </c>
      <c r="O8" s="20">
        <v>60</v>
      </c>
      <c r="P8" s="24">
        <f>N8*O8</f>
        <v>3000</v>
      </c>
      <c r="Q8" s="20">
        <v>50</v>
      </c>
      <c r="R8" s="20">
        <v>60</v>
      </c>
      <c r="S8" s="24">
        <f>Q8*R8</f>
        <v>3000</v>
      </c>
      <c r="T8" s="20">
        <v>50</v>
      </c>
      <c r="U8" s="20">
        <v>60</v>
      </c>
      <c r="V8" s="115">
        <f>T8*U8</f>
        <v>3000</v>
      </c>
      <c r="W8" s="120">
        <f>G8+J8+M8+P8+S8+V8</f>
        <v>18000</v>
      </c>
      <c r="X8" s="113">
        <f>ROUND(W8*0.599,0)</f>
        <v>10782</v>
      </c>
      <c r="Y8" s="121">
        <f>W8+X8</f>
        <v>28782</v>
      </c>
    </row>
    <row r="9" spans="1:25" x14ac:dyDescent="0.4">
      <c r="A9" s="23"/>
      <c r="B9" s="20"/>
      <c r="C9" s="20"/>
      <c r="D9" s="20"/>
      <c r="E9" s="20"/>
      <c r="F9" s="20"/>
      <c r="G9" s="24">
        <f t="shared" ref="G9:G12" si="0">E9*F9</f>
        <v>0</v>
      </c>
      <c r="H9" s="20"/>
      <c r="I9" s="20"/>
      <c r="J9" s="24">
        <f t="shared" ref="J9:J12" si="1">H9*I9</f>
        <v>0</v>
      </c>
      <c r="K9" s="20"/>
      <c r="L9" s="20"/>
      <c r="M9" s="24">
        <f t="shared" ref="M9:M12" si="2">K9*L9</f>
        <v>0</v>
      </c>
      <c r="N9" s="20"/>
      <c r="O9" s="20"/>
      <c r="P9" s="24">
        <f t="shared" ref="P9:P12" si="3">N9*O9</f>
        <v>0</v>
      </c>
      <c r="Q9" s="20"/>
      <c r="R9" s="20"/>
      <c r="S9" s="24">
        <f t="shared" ref="S9:S12" si="4">Q9*R9</f>
        <v>0</v>
      </c>
      <c r="T9" s="20"/>
      <c r="U9" s="20"/>
      <c r="V9" s="115">
        <f t="shared" ref="V9:V12" si="5">T9*U9</f>
        <v>0</v>
      </c>
      <c r="W9" s="120">
        <f t="shared" ref="W9:W12" si="6">G9+J9+M9+P9+S9+V9</f>
        <v>0</v>
      </c>
      <c r="X9" s="113">
        <f t="shared" ref="X9:X12" si="7">ROUND(W9*0.599,0)</f>
        <v>0</v>
      </c>
      <c r="Y9" s="121">
        <f t="shared" ref="Y9:Y12" si="8">W9*X9</f>
        <v>0</v>
      </c>
    </row>
    <row r="10" spans="1:25" x14ac:dyDescent="0.4">
      <c r="A10" s="23"/>
      <c r="B10" s="20"/>
      <c r="C10" s="20"/>
      <c r="D10" s="20"/>
      <c r="E10" s="20"/>
      <c r="F10" s="20"/>
      <c r="G10" s="24">
        <f t="shared" si="0"/>
        <v>0</v>
      </c>
      <c r="H10" s="20"/>
      <c r="I10" s="20"/>
      <c r="J10" s="24">
        <f t="shared" si="1"/>
        <v>0</v>
      </c>
      <c r="K10" s="20"/>
      <c r="L10" s="20"/>
      <c r="M10" s="24">
        <f t="shared" si="2"/>
        <v>0</v>
      </c>
      <c r="N10" s="20"/>
      <c r="O10" s="20"/>
      <c r="P10" s="24">
        <f t="shared" si="3"/>
        <v>0</v>
      </c>
      <c r="Q10" s="20"/>
      <c r="R10" s="20"/>
      <c r="S10" s="24">
        <f t="shared" si="4"/>
        <v>0</v>
      </c>
      <c r="T10" s="20"/>
      <c r="U10" s="20"/>
      <c r="V10" s="115">
        <f t="shared" si="5"/>
        <v>0</v>
      </c>
      <c r="W10" s="120">
        <f t="shared" si="6"/>
        <v>0</v>
      </c>
      <c r="X10" s="113">
        <f t="shared" si="7"/>
        <v>0</v>
      </c>
      <c r="Y10" s="121">
        <f t="shared" si="8"/>
        <v>0</v>
      </c>
    </row>
    <row r="11" spans="1:25" x14ac:dyDescent="0.4">
      <c r="A11" s="23"/>
      <c r="B11" s="20"/>
      <c r="C11" s="20"/>
      <c r="D11" s="20"/>
      <c r="E11" s="20"/>
      <c r="F11" s="20"/>
      <c r="G11" s="24">
        <f t="shared" si="0"/>
        <v>0</v>
      </c>
      <c r="H11" s="20"/>
      <c r="I11" s="20"/>
      <c r="J11" s="24">
        <f t="shared" si="1"/>
        <v>0</v>
      </c>
      <c r="K11" s="20"/>
      <c r="L11" s="20"/>
      <c r="M11" s="24">
        <f t="shared" si="2"/>
        <v>0</v>
      </c>
      <c r="N11" s="20"/>
      <c r="O11" s="20"/>
      <c r="P11" s="24">
        <f t="shared" si="3"/>
        <v>0</v>
      </c>
      <c r="Q11" s="20"/>
      <c r="R11" s="20"/>
      <c r="S11" s="24">
        <f t="shared" si="4"/>
        <v>0</v>
      </c>
      <c r="T11" s="20"/>
      <c r="U11" s="20"/>
      <c r="V11" s="115">
        <f t="shared" si="5"/>
        <v>0</v>
      </c>
      <c r="W11" s="120">
        <f t="shared" si="6"/>
        <v>0</v>
      </c>
      <c r="X11" s="113">
        <f t="shared" si="7"/>
        <v>0</v>
      </c>
      <c r="Y11" s="121">
        <f t="shared" si="8"/>
        <v>0</v>
      </c>
    </row>
    <row r="12" spans="1:25" ht="15" thickBot="1" x14ac:dyDescent="0.45">
      <c r="A12" s="26"/>
      <c r="B12" s="27"/>
      <c r="C12" s="27"/>
      <c r="D12" s="27"/>
      <c r="E12" s="27"/>
      <c r="F12" s="27"/>
      <c r="G12" s="28">
        <f t="shared" si="0"/>
        <v>0</v>
      </c>
      <c r="H12" s="27"/>
      <c r="I12" s="27"/>
      <c r="J12" s="28">
        <f t="shared" si="1"/>
        <v>0</v>
      </c>
      <c r="K12" s="27"/>
      <c r="L12" s="27"/>
      <c r="M12" s="28">
        <f t="shared" si="2"/>
        <v>0</v>
      </c>
      <c r="N12" s="27"/>
      <c r="O12" s="27"/>
      <c r="P12" s="28">
        <f t="shared" si="3"/>
        <v>0</v>
      </c>
      <c r="Q12" s="27"/>
      <c r="R12" s="27"/>
      <c r="S12" s="28">
        <f t="shared" si="4"/>
        <v>0</v>
      </c>
      <c r="T12" s="27"/>
      <c r="U12" s="27"/>
      <c r="V12" s="116">
        <f t="shared" si="5"/>
        <v>0</v>
      </c>
      <c r="W12" s="120">
        <f t="shared" si="6"/>
        <v>0</v>
      </c>
      <c r="X12" s="113">
        <f t="shared" si="7"/>
        <v>0</v>
      </c>
      <c r="Y12" s="121">
        <f t="shared" si="8"/>
        <v>0</v>
      </c>
    </row>
    <row r="13" spans="1:25" ht="15" thickBot="1" x14ac:dyDescent="0.45">
      <c r="A13" s="30" t="s">
        <v>187</v>
      </c>
      <c r="B13" s="46"/>
      <c r="C13" s="46"/>
      <c r="D13" s="46"/>
      <c r="E13" s="46"/>
      <c r="F13" s="46"/>
      <c r="G13" s="47">
        <f t="shared" ref="G13" si="9">SUM(G8:G12)</f>
        <v>3000</v>
      </c>
      <c r="H13" s="46"/>
      <c r="I13" s="46"/>
      <c r="J13" s="47">
        <f t="shared" ref="J13" si="10">SUM(J8:J12)</f>
        <v>3000</v>
      </c>
      <c r="K13" s="46"/>
      <c r="L13" s="46"/>
      <c r="M13" s="47">
        <f t="shared" ref="M13" si="11">SUM(M8:M12)</f>
        <v>3000</v>
      </c>
      <c r="N13" s="46"/>
      <c r="O13" s="46"/>
      <c r="P13" s="47">
        <f t="shared" ref="P13" si="12">SUM(P8:P12)</f>
        <v>3000</v>
      </c>
      <c r="Q13" s="46"/>
      <c r="R13" s="46"/>
      <c r="S13" s="47">
        <f t="shared" ref="S13" si="13">SUM(S8:S12)</f>
        <v>3000</v>
      </c>
      <c r="T13" s="46"/>
      <c r="U13" s="46"/>
      <c r="V13" s="117">
        <f t="shared" ref="V13" si="14">SUM(V8:V12)</f>
        <v>3000</v>
      </c>
      <c r="W13" s="117">
        <f>SUM(W8:W12)</f>
        <v>18000</v>
      </c>
      <c r="X13" s="47">
        <f>ROUND(W13*0.599,0)</f>
        <v>10782</v>
      </c>
      <c r="Y13" s="47">
        <f>W13+X13</f>
        <v>28782</v>
      </c>
    </row>
    <row r="14" spans="1:25" x14ac:dyDescent="0.4">
      <c r="A14" s="23" t="s">
        <v>160</v>
      </c>
      <c r="B14" s="20" t="s">
        <v>87</v>
      </c>
      <c r="C14" s="20" t="s">
        <v>39</v>
      </c>
      <c r="D14" s="20" t="s">
        <v>40</v>
      </c>
      <c r="E14" s="20">
        <v>50</v>
      </c>
      <c r="F14" s="20">
        <v>60</v>
      </c>
      <c r="G14" s="24">
        <f>E14*F14</f>
        <v>3000</v>
      </c>
      <c r="H14" s="20">
        <v>50</v>
      </c>
      <c r="I14" s="20">
        <v>60</v>
      </c>
      <c r="J14" s="24">
        <f>H14*I14</f>
        <v>3000</v>
      </c>
      <c r="K14" s="20">
        <v>50</v>
      </c>
      <c r="L14" s="20">
        <v>60</v>
      </c>
      <c r="M14" s="24">
        <f>K14*L14</f>
        <v>3000</v>
      </c>
      <c r="N14" s="20">
        <v>50</v>
      </c>
      <c r="O14" s="20">
        <v>60</v>
      </c>
      <c r="P14" s="24">
        <f>N14*O14</f>
        <v>3000</v>
      </c>
      <c r="Q14" s="20">
        <v>50</v>
      </c>
      <c r="R14" s="20">
        <v>60</v>
      </c>
      <c r="S14" s="24">
        <f>Q14*R14</f>
        <v>3000</v>
      </c>
      <c r="T14" s="20">
        <v>50</v>
      </c>
      <c r="U14" s="20">
        <v>60</v>
      </c>
      <c r="V14" s="115">
        <f>T14*U14</f>
        <v>3000</v>
      </c>
      <c r="W14" s="120">
        <f>G14+J14+M14+P14+S14+V14</f>
        <v>18000</v>
      </c>
      <c r="X14" s="113">
        <f>ROUND(W14*0.599,0)</f>
        <v>10782</v>
      </c>
      <c r="Y14" s="121">
        <f>W14+X14</f>
        <v>28782</v>
      </c>
    </row>
    <row r="15" spans="1:25" x14ac:dyDescent="0.4">
      <c r="A15" s="23"/>
      <c r="B15" s="20"/>
      <c r="C15" s="20"/>
      <c r="D15" s="20"/>
      <c r="E15" s="20"/>
      <c r="F15" s="20"/>
      <c r="G15" s="24">
        <f t="shared" ref="G15:G18" si="15">E15*F15</f>
        <v>0</v>
      </c>
      <c r="H15" s="20"/>
      <c r="I15" s="20"/>
      <c r="J15" s="24">
        <f t="shared" ref="J15:J18" si="16">H15*I15</f>
        <v>0</v>
      </c>
      <c r="K15" s="20"/>
      <c r="L15" s="20"/>
      <c r="M15" s="24">
        <f t="shared" ref="M15:M18" si="17">K15*L15</f>
        <v>0</v>
      </c>
      <c r="N15" s="20"/>
      <c r="O15" s="20"/>
      <c r="P15" s="24">
        <f t="shared" ref="P15:P18" si="18">N15*O15</f>
        <v>0</v>
      </c>
      <c r="Q15" s="20"/>
      <c r="R15" s="20"/>
      <c r="S15" s="24">
        <f t="shared" ref="S15:S18" si="19">Q15*R15</f>
        <v>0</v>
      </c>
      <c r="T15" s="20"/>
      <c r="U15" s="20"/>
      <c r="V15" s="115">
        <f t="shared" ref="V15:V18" si="20">T15*U15</f>
        <v>0</v>
      </c>
      <c r="W15" s="120">
        <f t="shared" ref="W15:W18" si="21">G15+J15+M15+P15+S15+V15</f>
        <v>0</v>
      </c>
      <c r="X15" s="113">
        <f t="shared" ref="X15:X18" si="22">ROUND(W15*0.599,0)</f>
        <v>0</v>
      </c>
      <c r="Y15" s="121">
        <f t="shared" ref="Y15:Y18" si="23">W15*X15</f>
        <v>0</v>
      </c>
    </row>
    <row r="16" spans="1:25" x14ac:dyDescent="0.4">
      <c r="A16" s="23"/>
      <c r="B16" s="20"/>
      <c r="C16" s="20"/>
      <c r="D16" s="20"/>
      <c r="E16" s="20"/>
      <c r="F16" s="20"/>
      <c r="G16" s="24">
        <f t="shared" si="15"/>
        <v>0</v>
      </c>
      <c r="H16" s="20"/>
      <c r="I16" s="20"/>
      <c r="J16" s="24">
        <f t="shared" si="16"/>
        <v>0</v>
      </c>
      <c r="K16" s="20"/>
      <c r="L16" s="20"/>
      <c r="M16" s="24">
        <f t="shared" si="17"/>
        <v>0</v>
      </c>
      <c r="N16" s="20"/>
      <c r="O16" s="20"/>
      <c r="P16" s="24">
        <f t="shared" si="18"/>
        <v>0</v>
      </c>
      <c r="Q16" s="20"/>
      <c r="R16" s="20"/>
      <c r="S16" s="24">
        <f t="shared" si="19"/>
        <v>0</v>
      </c>
      <c r="T16" s="20"/>
      <c r="U16" s="20"/>
      <c r="V16" s="115">
        <f t="shared" si="20"/>
        <v>0</v>
      </c>
      <c r="W16" s="120">
        <f t="shared" si="21"/>
        <v>0</v>
      </c>
      <c r="X16" s="113">
        <f t="shared" si="22"/>
        <v>0</v>
      </c>
      <c r="Y16" s="121">
        <f t="shared" si="23"/>
        <v>0</v>
      </c>
    </row>
    <row r="17" spans="1:25" x14ac:dyDescent="0.4">
      <c r="A17" s="23"/>
      <c r="B17" s="20"/>
      <c r="C17" s="20"/>
      <c r="D17" s="20"/>
      <c r="E17" s="20"/>
      <c r="F17" s="20"/>
      <c r="G17" s="24">
        <f t="shared" si="15"/>
        <v>0</v>
      </c>
      <c r="H17" s="20"/>
      <c r="I17" s="20"/>
      <c r="J17" s="24">
        <f t="shared" si="16"/>
        <v>0</v>
      </c>
      <c r="K17" s="20"/>
      <c r="L17" s="20"/>
      <c r="M17" s="24">
        <f t="shared" si="17"/>
        <v>0</v>
      </c>
      <c r="N17" s="20"/>
      <c r="O17" s="20"/>
      <c r="P17" s="24">
        <f t="shared" si="18"/>
        <v>0</v>
      </c>
      <c r="Q17" s="20"/>
      <c r="R17" s="20"/>
      <c r="S17" s="24">
        <f t="shared" si="19"/>
        <v>0</v>
      </c>
      <c r="T17" s="20"/>
      <c r="U17" s="20"/>
      <c r="V17" s="115">
        <f t="shared" si="20"/>
        <v>0</v>
      </c>
      <c r="W17" s="120">
        <f t="shared" si="21"/>
        <v>0</v>
      </c>
      <c r="X17" s="113">
        <f t="shared" si="22"/>
        <v>0</v>
      </c>
      <c r="Y17" s="121">
        <f t="shared" si="23"/>
        <v>0</v>
      </c>
    </row>
    <row r="18" spans="1:25" ht="15" thickBot="1" x14ac:dyDescent="0.45">
      <c r="A18" s="26"/>
      <c r="B18" s="27"/>
      <c r="C18" s="27"/>
      <c r="D18" s="27"/>
      <c r="E18" s="27"/>
      <c r="F18" s="27"/>
      <c r="G18" s="28">
        <f t="shared" si="15"/>
        <v>0</v>
      </c>
      <c r="H18" s="27"/>
      <c r="I18" s="27"/>
      <c r="J18" s="28">
        <f t="shared" si="16"/>
        <v>0</v>
      </c>
      <c r="K18" s="27"/>
      <c r="L18" s="27"/>
      <c r="M18" s="28">
        <f t="shared" si="17"/>
        <v>0</v>
      </c>
      <c r="N18" s="27"/>
      <c r="O18" s="27"/>
      <c r="P18" s="28">
        <f t="shared" si="18"/>
        <v>0</v>
      </c>
      <c r="Q18" s="27"/>
      <c r="R18" s="27"/>
      <c r="S18" s="28">
        <f t="shared" si="19"/>
        <v>0</v>
      </c>
      <c r="T18" s="27"/>
      <c r="U18" s="27"/>
      <c r="V18" s="116">
        <f t="shared" si="20"/>
        <v>0</v>
      </c>
      <c r="W18" s="120">
        <f t="shared" si="21"/>
        <v>0</v>
      </c>
      <c r="X18" s="113">
        <f t="shared" si="22"/>
        <v>0</v>
      </c>
      <c r="Y18" s="121">
        <f t="shared" si="23"/>
        <v>0</v>
      </c>
    </row>
    <row r="19" spans="1:25" ht="15" thickBot="1" x14ac:dyDescent="0.45">
      <c r="A19" s="30" t="s">
        <v>188</v>
      </c>
      <c r="B19" s="46"/>
      <c r="C19" s="46"/>
      <c r="D19" s="46"/>
      <c r="E19" s="46"/>
      <c r="F19" s="46"/>
      <c r="G19" s="47">
        <f t="shared" ref="G19" si="24">SUM(G14:G18)</f>
        <v>3000</v>
      </c>
      <c r="H19" s="46"/>
      <c r="I19" s="46"/>
      <c r="J19" s="47">
        <f t="shared" ref="J19" si="25">SUM(J14:J18)</f>
        <v>3000</v>
      </c>
      <c r="K19" s="46"/>
      <c r="L19" s="46"/>
      <c r="M19" s="47">
        <f t="shared" ref="M19" si="26">SUM(M14:M18)</f>
        <v>3000</v>
      </c>
      <c r="N19" s="46"/>
      <c r="O19" s="46"/>
      <c r="P19" s="47">
        <f t="shared" ref="P19" si="27">SUM(P14:P18)</f>
        <v>3000</v>
      </c>
      <c r="Q19" s="46"/>
      <c r="R19" s="46"/>
      <c r="S19" s="47">
        <f t="shared" ref="S19" si="28">SUM(S14:S18)</f>
        <v>3000</v>
      </c>
      <c r="T19" s="46"/>
      <c r="U19" s="46"/>
      <c r="V19" s="117">
        <f t="shared" ref="V19" si="29">SUM(V14:V18)</f>
        <v>3000</v>
      </c>
      <c r="W19" s="117">
        <f>SUM(W14:W18)</f>
        <v>18000</v>
      </c>
      <c r="X19" s="47">
        <f>ROUND(W19*0.599,0)</f>
        <v>10782</v>
      </c>
      <c r="Y19" s="47">
        <f>W19+X19</f>
        <v>28782</v>
      </c>
    </row>
    <row r="20" spans="1:25" x14ac:dyDescent="0.4">
      <c r="A20" s="23" t="s">
        <v>162</v>
      </c>
      <c r="B20" s="20" t="s">
        <v>87</v>
      </c>
      <c r="C20" s="20" t="s">
        <v>39</v>
      </c>
      <c r="D20" s="20" t="s">
        <v>40</v>
      </c>
      <c r="E20" s="20">
        <v>50</v>
      </c>
      <c r="F20" s="20">
        <v>60</v>
      </c>
      <c r="G20" s="24">
        <f>E20*F20</f>
        <v>3000</v>
      </c>
      <c r="H20" s="20">
        <v>50</v>
      </c>
      <c r="I20" s="20">
        <v>60</v>
      </c>
      <c r="J20" s="24">
        <f>H20*I20</f>
        <v>3000</v>
      </c>
      <c r="K20" s="20">
        <v>50</v>
      </c>
      <c r="L20" s="20">
        <v>60</v>
      </c>
      <c r="M20" s="24">
        <f>K20*L20</f>
        <v>3000</v>
      </c>
      <c r="N20" s="20">
        <v>50</v>
      </c>
      <c r="O20" s="20">
        <v>60</v>
      </c>
      <c r="P20" s="24">
        <f>N20*O20</f>
        <v>3000</v>
      </c>
      <c r="Q20" s="20">
        <v>50</v>
      </c>
      <c r="R20" s="20">
        <v>60</v>
      </c>
      <c r="S20" s="24">
        <f>Q20*R20</f>
        <v>3000</v>
      </c>
      <c r="T20" s="20">
        <v>50</v>
      </c>
      <c r="U20" s="20">
        <v>60</v>
      </c>
      <c r="V20" s="115">
        <f>T20*U20</f>
        <v>3000</v>
      </c>
      <c r="W20" s="120">
        <f>G20+J20+M20+P20+S20+V20</f>
        <v>18000</v>
      </c>
      <c r="X20" s="113">
        <f>ROUND(W20*0.599,0)</f>
        <v>10782</v>
      </c>
      <c r="Y20" s="121">
        <f>W20+X20</f>
        <v>28782</v>
      </c>
    </row>
    <row r="21" spans="1:25" x14ac:dyDescent="0.4">
      <c r="A21" s="23"/>
      <c r="B21" s="20"/>
      <c r="C21" s="20"/>
      <c r="D21" s="20"/>
      <c r="E21" s="20"/>
      <c r="F21" s="20"/>
      <c r="G21" s="24">
        <f t="shared" ref="G21:G24" si="30">E21*F21</f>
        <v>0</v>
      </c>
      <c r="H21" s="20"/>
      <c r="I21" s="20"/>
      <c r="J21" s="24">
        <f t="shared" ref="J21:J24" si="31">H21*I21</f>
        <v>0</v>
      </c>
      <c r="K21" s="20"/>
      <c r="L21" s="20"/>
      <c r="M21" s="24">
        <f t="shared" ref="M21:M24" si="32">K21*L21</f>
        <v>0</v>
      </c>
      <c r="N21" s="20"/>
      <c r="O21" s="20"/>
      <c r="P21" s="24">
        <f t="shared" ref="P21:P24" si="33">N21*O21</f>
        <v>0</v>
      </c>
      <c r="Q21" s="20"/>
      <c r="R21" s="20"/>
      <c r="S21" s="24">
        <f t="shared" ref="S21:S24" si="34">Q21*R21</f>
        <v>0</v>
      </c>
      <c r="T21" s="20"/>
      <c r="U21" s="20"/>
      <c r="V21" s="115">
        <f t="shared" ref="V21:V24" si="35">T21*U21</f>
        <v>0</v>
      </c>
      <c r="W21" s="120">
        <f t="shared" ref="W21:W24" si="36">G21+J21+M21+P21+S21+V21</f>
        <v>0</v>
      </c>
      <c r="X21" s="113">
        <f t="shared" ref="X21:X24" si="37">ROUND(W21*0.599,0)</f>
        <v>0</v>
      </c>
      <c r="Y21" s="121">
        <f t="shared" ref="Y21:Y24" si="38">W21*X21</f>
        <v>0</v>
      </c>
    </row>
    <row r="22" spans="1:25" x14ac:dyDescent="0.4">
      <c r="A22" s="23"/>
      <c r="B22" s="20"/>
      <c r="C22" s="20"/>
      <c r="D22" s="20"/>
      <c r="E22" s="20"/>
      <c r="F22" s="20"/>
      <c r="G22" s="24">
        <f t="shared" si="30"/>
        <v>0</v>
      </c>
      <c r="H22" s="20"/>
      <c r="I22" s="20"/>
      <c r="J22" s="24">
        <f t="shared" si="31"/>
        <v>0</v>
      </c>
      <c r="K22" s="20"/>
      <c r="L22" s="20"/>
      <c r="M22" s="24">
        <f t="shared" si="32"/>
        <v>0</v>
      </c>
      <c r="N22" s="20"/>
      <c r="O22" s="20"/>
      <c r="P22" s="24">
        <f t="shared" si="33"/>
        <v>0</v>
      </c>
      <c r="Q22" s="20"/>
      <c r="R22" s="20"/>
      <c r="S22" s="24">
        <f t="shared" si="34"/>
        <v>0</v>
      </c>
      <c r="T22" s="20"/>
      <c r="U22" s="20"/>
      <c r="V22" s="115">
        <f t="shared" si="35"/>
        <v>0</v>
      </c>
      <c r="W22" s="120">
        <f t="shared" si="36"/>
        <v>0</v>
      </c>
      <c r="X22" s="113">
        <f t="shared" si="37"/>
        <v>0</v>
      </c>
      <c r="Y22" s="121">
        <f t="shared" si="38"/>
        <v>0</v>
      </c>
    </row>
    <row r="23" spans="1:25" x14ac:dyDescent="0.4">
      <c r="A23" s="23"/>
      <c r="B23" s="20"/>
      <c r="C23" s="20"/>
      <c r="D23" s="20"/>
      <c r="E23" s="20"/>
      <c r="F23" s="20"/>
      <c r="G23" s="24">
        <f t="shared" si="30"/>
        <v>0</v>
      </c>
      <c r="H23" s="20"/>
      <c r="I23" s="20"/>
      <c r="J23" s="24">
        <f t="shared" si="31"/>
        <v>0</v>
      </c>
      <c r="K23" s="20"/>
      <c r="L23" s="20"/>
      <c r="M23" s="24">
        <f t="shared" si="32"/>
        <v>0</v>
      </c>
      <c r="N23" s="20"/>
      <c r="O23" s="20"/>
      <c r="P23" s="24">
        <f t="shared" si="33"/>
        <v>0</v>
      </c>
      <c r="Q23" s="20"/>
      <c r="R23" s="20"/>
      <c r="S23" s="24">
        <f t="shared" si="34"/>
        <v>0</v>
      </c>
      <c r="T23" s="20"/>
      <c r="U23" s="20"/>
      <c r="V23" s="115">
        <f t="shared" si="35"/>
        <v>0</v>
      </c>
      <c r="W23" s="120">
        <f t="shared" si="36"/>
        <v>0</v>
      </c>
      <c r="X23" s="113">
        <f t="shared" si="37"/>
        <v>0</v>
      </c>
      <c r="Y23" s="121">
        <f t="shared" si="38"/>
        <v>0</v>
      </c>
    </row>
    <row r="24" spans="1:25" ht="15" thickBot="1" x14ac:dyDescent="0.45">
      <c r="A24" s="26"/>
      <c r="B24" s="27"/>
      <c r="C24" s="27"/>
      <c r="D24" s="27"/>
      <c r="E24" s="27"/>
      <c r="F24" s="27"/>
      <c r="G24" s="28">
        <f t="shared" si="30"/>
        <v>0</v>
      </c>
      <c r="H24" s="27"/>
      <c r="I24" s="27"/>
      <c r="J24" s="28">
        <f t="shared" si="31"/>
        <v>0</v>
      </c>
      <c r="K24" s="27"/>
      <c r="L24" s="27"/>
      <c r="M24" s="28">
        <f t="shared" si="32"/>
        <v>0</v>
      </c>
      <c r="N24" s="27"/>
      <c r="O24" s="27"/>
      <c r="P24" s="28">
        <f t="shared" si="33"/>
        <v>0</v>
      </c>
      <c r="Q24" s="27"/>
      <c r="R24" s="27"/>
      <c r="S24" s="28">
        <f t="shared" si="34"/>
        <v>0</v>
      </c>
      <c r="T24" s="27"/>
      <c r="U24" s="27"/>
      <c r="V24" s="116">
        <f t="shared" si="35"/>
        <v>0</v>
      </c>
      <c r="W24" s="120">
        <f t="shared" si="36"/>
        <v>0</v>
      </c>
      <c r="X24" s="113">
        <f t="shared" si="37"/>
        <v>0</v>
      </c>
      <c r="Y24" s="121">
        <f t="shared" si="38"/>
        <v>0</v>
      </c>
    </row>
    <row r="25" spans="1:25" ht="15" thickBot="1" x14ac:dyDescent="0.45">
      <c r="A25" s="30" t="s">
        <v>189</v>
      </c>
      <c r="B25" s="46"/>
      <c r="C25" s="46"/>
      <c r="D25" s="46"/>
      <c r="E25" s="46"/>
      <c r="F25" s="46"/>
      <c r="G25" s="47">
        <f t="shared" ref="G25" si="39">SUM(G20:G24)</f>
        <v>3000</v>
      </c>
      <c r="H25" s="46"/>
      <c r="I25" s="46"/>
      <c r="J25" s="47">
        <f t="shared" ref="J25" si="40">SUM(J20:J24)</f>
        <v>3000</v>
      </c>
      <c r="K25" s="46"/>
      <c r="L25" s="46"/>
      <c r="M25" s="47">
        <f t="shared" ref="M25" si="41">SUM(M20:M24)</f>
        <v>3000</v>
      </c>
      <c r="N25" s="46"/>
      <c r="O25" s="46"/>
      <c r="P25" s="47">
        <f t="shared" ref="P25" si="42">SUM(P20:P24)</f>
        <v>3000</v>
      </c>
      <c r="Q25" s="46"/>
      <c r="R25" s="46"/>
      <c r="S25" s="47">
        <f t="shared" ref="S25" si="43">SUM(S20:S24)</f>
        <v>3000</v>
      </c>
      <c r="T25" s="46"/>
      <c r="U25" s="46"/>
      <c r="V25" s="117">
        <f t="shared" ref="V25" si="44">SUM(V20:V24)</f>
        <v>3000</v>
      </c>
      <c r="W25" s="117">
        <f>SUM(W20:W24)</f>
        <v>18000</v>
      </c>
      <c r="X25" s="47">
        <f>ROUND(W25*0.599,0)</f>
        <v>10782</v>
      </c>
      <c r="Y25" s="47">
        <f>W25+X25</f>
        <v>28782</v>
      </c>
    </row>
    <row r="26" spans="1:25" x14ac:dyDescent="0.4">
      <c r="A26" s="23" t="s">
        <v>164</v>
      </c>
      <c r="B26" s="20" t="s">
        <v>87</v>
      </c>
      <c r="C26" s="20" t="s">
        <v>39</v>
      </c>
      <c r="D26" s="20" t="s">
        <v>40</v>
      </c>
      <c r="E26" s="20">
        <v>50</v>
      </c>
      <c r="F26" s="20">
        <v>60</v>
      </c>
      <c r="G26" s="24">
        <f>E26*F26</f>
        <v>3000</v>
      </c>
      <c r="H26" s="20">
        <v>50</v>
      </c>
      <c r="I26" s="20">
        <v>60</v>
      </c>
      <c r="J26" s="24">
        <f>H26*I26</f>
        <v>3000</v>
      </c>
      <c r="K26" s="20">
        <v>50</v>
      </c>
      <c r="L26" s="20">
        <v>60</v>
      </c>
      <c r="M26" s="24">
        <f>K26*L26</f>
        <v>3000</v>
      </c>
      <c r="N26" s="20">
        <v>50</v>
      </c>
      <c r="O26" s="20">
        <v>60</v>
      </c>
      <c r="P26" s="24">
        <f>N26*O26</f>
        <v>3000</v>
      </c>
      <c r="Q26" s="20">
        <v>50</v>
      </c>
      <c r="R26" s="20">
        <v>60</v>
      </c>
      <c r="S26" s="24">
        <f>Q26*R26</f>
        <v>3000</v>
      </c>
      <c r="T26" s="20">
        <v>50</v>
      </c>
      <c r="U26" s="20">
        <v>60</v>
      </c>
      <c r="V26" s="115">
        <f>T26*U26</f>
        <v>3000</v>
      </c>
      <c r="W26" s="120">
        <f>G26+J26+M26+P26+S26+V26</f>
        <v>18000</v>
      </c>
      <c r="X26" s="113">
        <f>ROUND(W26*0.599,0)</f>
        <v>10782</v>
      </c>
      <c r="Y26" s="121">
        <f>W26+X26</f>
        <v>28782</v>
      </c>
    </row>
    <row r="27" spans="1:25" x14ac:dyDescent="0.4">
      <c r="A27" s="23"/>
      <c r="B27" s="20"/>
      <c r="C27" s="20"/>
      <c r="D27" s="20"/>
      <c r="E27" s="20"/>
      <c r="F27" s="20"/>
      <c r="G27" s="24">
        <f t="shared" ref="G27:G30" si="45">E27*F27</f>
        <v>0</v>
      </c>
      <c r="H27" s="20"/>
      <c r="I27" s="20"/>
      <c r="J27" s="24">
        <f t="shared" ref="J27:J30" si="46">H27*I27</f>
        <v>0</v>
      </c>
      <c r="K27" s="20"/>
      <c r="L27" s="20"/>
      <c r="M27" s="24">
        <f t="shared" ref="M27:M30" si="47">K27*L27</f>
        <v>0</v>
      </c>
      <c r="N27" s="20"/>
      <c r="O27" s="20"/>
      <c r="P27" s="24">
        <f t="shared" ref="P27:P30" si="48">N27*O27</f>
        <v>0</v>
      </c>
      <c r="Q27" s="20"/>
      <c r="R27" s="20"/>
      <c r="S27" s="24">
        <f t="shared" ref="S27:S30" si="49">Q27*R27</f>
        <v>0</v>
      </c>
      <c r="T27" s="20"/>
      <c r="U27" s="20"/>
      <c r="V27" s="115">
        <f t="shared" ref="V27:V30" si="50">T27*U27</f>
        <v>0</v>
      </c>
      <c r="W27" s="120">
        <f t="shared" ref="W27:W30" si="51">G27+J27+M27+P27+S27+V27</f>
        <v>0</v>
      </c>
      <c r="X27" s="113">
        <f t="shared" ref="X27:X30" si="52">ROUND(W27*0.599,0)</f>
        <v>0</v>
      </c>
      <c r="Y27" s="121">
        <f t="shared" ref="Y27:Y30" si="53">W27*X27</f>
        <v>0</v>
      </c>
    </row>
    <row r="28" spans="1:25" x14ac:dyDescent="0.4">
      <c r="A28" s="23"/>
      <c r="B28" s="20"/>
      <c r="C28" s="20"/>
      <c r="D28" s="20"/>
      <c r="E28" s="20"/>
      <c r="F28" s="20"/>
      <c r="G28" s="24">
        <f t="shared" si="45"/>
        <v>0</v>
      </c>
      <c r="H28" s="20"/>
      <c r="I28" s="20"/>
      <c r="J28" s="24">
        <f t="shared" si="46"/>
        <v>0</v>
      </c>
      <c r="K28" s="20"/>
      <c r="L28" s="20"/>
      <c r="M28" s="24">
        <f t="shared" si="47"/>
        <v>0</v>
      </c>
      <c r="N28" s="20"/>
      <c r="O28" s="20"/>
      <c r="P28" s="24">
        <f t="shared" si="48"/>
        <v>0</v>
      </c>
      <c r="Q28" s="20"/>
      <c r="R28" s="20"/>
      <c r="S28" s="24">
        <f t="shared" si="49"/>
        <v>0</v>
      </c>
      <c r="T28" s="20"/>
      <c r="U28" s="20"/>
      <c r="V28" s="115">
        <f t="shared" si="50"/>
        <v>0</v>
      </c>
      <c r="W28" s="120">
        <f t="shared" si="51"/>
        <v>0</v>
      </c>
      <c r="X28" s="113">
        <f t="shared" si="52"/>
        <v>0</v>
      </c>
      <c r="Y28" s="121">
        <f t="shared" si="53"/>
        <v>0</v>
      </c>
    </row>
    <row r="29" spans="1:25" x14ac:dyDescent="0.4">
      <c r="A29" s="23"/>
      <c r="B29" s="20"/>
      <c r="C29" s="20"/>
      <c r="D29" s="20"/>
      <c r="E29" s="20"/>
      <c r="F29" s="20"/>
      <c r="G29" s="24">
        <f t="shared" si="45"/>
        <v>0</v>
      </c>
      <c r="H29" s="20"/>
      <c r="I29" s="20"/>
      <c r="J29" s="24">
        <f t="shared" si="46"/>
        <v>0</v>
      </c>
      <c r="K29" s="20"/>
      <c r="L29" s="20"/>
      <c r="M29" s="24">
        <f t="shared" si="47"/>
        <v>0</v>
      </c>
      <c r="N29" s="20"/>
      <c r="O29" s="20"/>
      <c r="P29" s="24">
        <f t="shared" si="48"/>
        <v>0</v>
      </c>
      <c r="Q29" s="20"/>
      <c r="R29" s="20"/>
      <c r="S29" s="24">
        <f t="shared" si="49"/>
        <v>0</v>
      </c>
      <c r="T29" s="20"/>
      <c r="U29" s="20"/>
      <c r="V29" s="115">
        <f t="shared" si="50"/>
        <v>0</v>
      </c>
      <c r="W29" s="120">
        <f t="shared" si="51"/>
        <v>0</v>
      </c>
      <c r="X29" s="113">
        <f t="shared" si="52"/>
        <v>0</v>
      </c>
      <c r="Y29" s="121">
        <f t="shared" si="53"/>
        <v>0</v>
      </c>
    </row>
    <row r="30" spans="1:25" ht="15" thickBot="1" x14ac:dyDescent="0.45">
      <c r="A30" s="26"/>
      <c r="B30" s="27"/>
      <c r="C30" s="27"/>
      <c r="D30" s="27"/>
      <c r="E30" s="27"/>
      <c r="F30" s="27"/>
      <c r="G30" s="28">
        <f t="shared" si="45"/>
        <v>0</v>
      </c>
      <c r="H30" s="27"/>
      <c r="I30" s="27"/>
      <c r="J30" s="28">
        <f t="shared" si="46"/>
        <v>0</v>
      </c>
      <c r="K30" s="27"/>
      <c r="L30" s="27"/>
      <c r="M30" s="28">
        <f t="shared" si="47"/>
        <v>0</v>
      </c>
      <c r="N30" s="27"/>
      <c r="O30" s="27"/>
      <c r="P30" s="28">
        <f t="shared" si="48"/>
        <v>0</v>
      </c>
      <c r="Q30" s="27"/>
      <c r="R30" s="27"/>
      <c r="S30" s="28">
        <f t="shared" si="49"/>
        <v>0</v>
      </c>
      <c r="T30" s="27"/>
      <c r="U30" s="27"/>
      <c r="V30" s="116">
        <f t="shared" si="50"/>
        <v>0</v>
      </c>
      <c r="W30" s="120">
        <f t="shared" si="51"/>
        <v>0</v>
      </c>
      <c r="X30" s="113">
        <f t="shared" si="52"/>
        <v>0</v>
      </c>
      <c r="Y30" s="121">
        <f t="shared" si="53"/>
        <v>0</v>
      </c>
    </row>
    <row r="31" spans="1:25" ht="15" thickBot="1" x14ac:dyDescent="0.45">
      <c r="A31" s="30" t="s">
        <v>190</v>
      </c>
      <c r="B31" s="46"/>
      <c r="C31" s="46"/>
      <c r="D31" s="46"/>
      <c r="E31" s="46"/>
      <c r="F31" s="46"/>
      <c r="G31" s="47">
        <f t="shared" ref="G31" si="54">SUM(G26:G30)</f>
        <v>3000</v>
      </c>
      <c r="H31" s="46"/>
      <c r="I31" s="46"/>
      <c r="J31" s="47">
        <f t="shared" ref="J31" si="55">SUM(J26:J30)</f>
        <v>3000</v>
      </c>
      <c r="K31" s="46"/>
      <c r="L31" s="46"/>
      <c r="M31" s="47">
        <f t="shared" ref="M31" si="56">SUM(M26:M30)</f>
        <v>3000</v>
      </c>
      <c r="N31" s="46"/>
      <c r="O31" s="46"/>
      <c r="P31" s="47">
        <f t="shared" ref="P31" si="57">SUM(P26:P30)</f>
        <v>3000</v>
      </c>
      <c r="Q31" s="46"/>
      <c r="R31" s="46"/>
      <c r="S31" s="47">
        <f t="shared" ref="S31" si="58">SUM(S26:S30)</f>
        <v>3000</v>
      </c>
      <c r="T31" s="46"/>
      <c r="U31" s="46"/>
      <c r="V31" s="117">
        <f t="shared" ref="V31" si="59">SUM(V26:V30)</f>
        <v>3000</v>
      </c>
      <c r="W31" s="117">
        <f>SUM(W26:W30)</f>
        <v>18000</v>
      </c>
      <c r="X31" s="47">
        <f>ROUND(W31*0.599,0)</f>
        <v>10782</v>
      </c>
      <c r="Y31" s="47">
        <f>W31+X31</f>
        <v>28782</v>
      </c>
    </row>
    <row r="32" spans="1:25" x14ac:dyDescent="0.4">
      <c r="A32" s="23" t="s">
        <v>166</v>
      </c>
      <c r="B32" s="20" t="s">
        <v>87</v>
      </c>
      <c r="C32" s="20" t="s">
        <v>39</v>
      </c>
      <c r="D32" s="20" t="s">
        <v>40</v>
      </c>
      <c r="E32" s="20">
        <v>50</v>
      </c>
      <c r="F32" s="20">
        <v>60</v>
      </c>
      <c r="G32" s="24">
        <f>E32*F32</f>
        <v>3000</v>
      </c>
      <c r="H32" s="20">
        <v>50</v>
      </c>
      <c r="I32" s="20">
        <v>60</v>
      </c>
      <c r="J32" s="24">
        <f>H32*I32</f>
        <v>3000</v>
      </c>
      <c r="K32" s="20">
        <v>50</v>
      </c>
      <c r="L32" s="20">
        <v>60</v>
      </c>
      <c r="M32" s="24">
        <f>K32*L32</f>
        <v>3000</v>
      </c>
      <c r="N32" s="20">
        <v>50</v>
      </c>
      <c r="O32" s="20">
        <v>60</v>
      </c>
      <c r="P32" s="24">
        <f>N32*O32</f>
        <v>3000</v>
      </c>
      <c r="Q32" s="20">
        <v>50</v>
      </c>
      <c r="R32" s="20">
        <v>60</v>
      </c>
      <c r="S32" s="24">
        <f>Q32*R32</f>
        <v>3000</v>
      </c>
      <c r="T32" s="20">
        <v>50</v>
      </c>
      <c r="U32" s="20">
        <v>60</v>
      </c>
      <c r="V32" s="115">
        <f>T32*U32</f>
        <v>3000</v>
      </c>
      <c r="W32" s="120">
        <f>G32+J32+M32+P32+S32+V32</f>
        <v>18000</v>
      </c>
      <c r="X32" s="113">
        <f>ROUND(W32*0.599,0)</f>
        <v>10782</v>
      </c>
      <c r="Y32" s="121">
        <f>W32+X32</f>
        <v>28782</v>
      </c>
    </row>
    <row r="33" spans="1:25" x14ac:dyDescent="0.4">
      <c r="A33" s="23"/>
      <c r="B33" s="20"/>
      <c r="C33" s="20"/>
      <c r="D33" s="20"/>
      <c r="E33" s="20"/>
      <c r="F33" s="20"/>
      <c r="G33" s="24">
        <f t="shared" ref="G33:G36" si="60">E33*F33</f>
        <v>0</v>
      </c>
      <c r="H33" s="20"/>
      <c r="I33" s="20"/>
      <c r="J33" s="24">
        <f t="shared" ref="J33:J36" si="61">H33*I33</f>
        <v>0</v>
      </c>
      <c r="K33" s="20"/>
      <c r="L33" s="20"/>
      <c r="M33" s="24">
        <f t="shared" ref="M33:M36" si="62">K33*L33</f>
        <v>0</v>
      </c>
      <c r="N33" s="20"/>
      <c r="O33" s="20"/>
      <c r="P33" s="24">
        <f t="shared" ref="P33:P36" si="63">N33*O33</f>
        <v>0</v>
      </c>
      <c r="Q33" s="20"/>
      <c r="R33" s="20"/>
      <c r="S33" s="24">
        <f t="shared" ref="S33:S36" si="64">Q33*R33</f>
        <v>0</v>
      </c>
      <c r="T33" s="20"/>
      <c r="U33" s="20"/>
      <c r="V33" s="115">
        <f t="shared" ref="V33:V36" si="65">T33*U33</f>
        <v>0</v>
      </c>
      <c r="W33" s="120">
        <f t="shared" ref="W33:W36" si="66">G33+J33+M33+P33+S33+V33</f>
        <v>0</v>
      </c>
      <c r="X33" s="113">
        <f t="shared" ref="X33:X36" si="67">ROUND(W33*0.599,0)</f>
        <v>0</v>
      </c>
      <c r="Y33" s="121">
        <f t="shared" ref="Y33:Y36" si="68">W33*X33</f>
        <v>0</v>
      </c>
    </row>
    <row r="34" spans="1:25" x14ac:dyDescent="0.4">
      <c r="A34" s="23"/>
      <c r="B34" s="20"/>
      <c r="C34" s="20"/>
      <c r="D34" s="20"/>
      <c r="E34" s="20"/>
      <c r="F34" s="20"/>
      <c r="G34" s="24">
        <f t="shared" si="60"/>
        <v>0</v>
      </c>
      <c r="H34" s="20"/>
      <c r="I34" s="20"/>
      <c r="J34" s="24">
        <f t="shared" si="61"/>
        <v>0</v>
      </c>
      <c r="K34" s="20"/>
      <c r="L34" s="20"/>
      <c r="M34" s="24">
        <f t="shared" si="62"/>
        <v>0</v>
      </c>
      <c r="N34" s="20"/>
      <c r="O34" s="20"/>
      <c r="P34" s="24">
        <f t="shared" si="63"/>
        <v>0</v>
      </c>
      <c r="Q34" s="20"/>
      <c r="R34" s="20"/>
      <c r="S34" s="24">
        <f t="shared" si="64"/>
        <v>0</v>
      </c>
      <c r="T34" s="20"/>
      <c r="U34" s="20"/>
      <c r="V34" s="115">
        <f t="shared" si="65"/>
        <v>0</v>
      </c>
      <c r="W34" s="120">
        <f t="shared" si="66"/>
        <v>0</v>
      </c>
      <c r="X34" s="113">
        <f t="shared" si="67"/>
        <v>0</v>
      </c>
      <c r="Y34" s="121">
        <f t="shared" si="68"/>
        <v>0</v>
      </c>
    </row>
    <row r="35" spans="1:25" x14ac:dyDescent="0.4">
      <c r="A35" s="23"/>
      <c r="B35" s="20"/>
      <c r="C35" s="20"/>
      <c r="D35" s="20"/>
      <c r="E35" s="20"/>
      <c r="F35" s="20"/>
      <c r="G35" s="24">
        <f t="shared" si="60"/>
        <v>0</v>
      </c>
      <c r="H35" s="20"/>
      <c r="I35" s="20"/>
      <c r="J35" s="24">
        <f t="shared" si="61"/>
        <v>0</v>
      </c>
      <c r="K35" s="20"/>
      <c r="L35" s="20"/>
      <c r="M35" s="24">
        <f t="shared" si="62"/>
        <v>0</v>
      </c>
      <c r="N35" s="20"/>
      <c r="O35" s="20"/>
      <c r="P35" s="24">
        <f t="shared" si="63"/>
        <v>0</v>
      </c>
      <c r="Q35" s="20"/>
      <c r="R35" s="20"/>
      <c r="S35" s="24">
        <f t="shared" si="64"/>
        <v>0</v>
      </c>
      <c r="T35" s="20"/>
      <c r="U35" s="20"/>
      <c r="V35" s="115">
        <f t="shared" si="65"/>
        <v>0</v>
      </c>
      <c r="W35" s="120">
        <f t="shared" si="66"/>
        <v>0</v>
      </c>
      <c r="X35" s="113">
        <f t="shared" si="67"/>
        <v>0</v>
      </c>
      <c r="Y35" s="121">
        <f t="shared" si="68"/>
        <v>0</v>
      </c>
    </row>
    <row r="36" spans="1:25" ht="15" thickBot="1" x14ac:dyDescent="0.45">
      <c r="A36" s="26"/>
      <c r="B36" s="27"/>
      <c r="C36" s="27"/>
      <c r="D36" s="27"/>
      <c r="E36" s="27"/>
      <c r="F36" s="27"/>
      <c r="G36" s="28">
        <f t="shared" si="60"/>
        <v>0</v>
      </c>
      <c r="H36" s="27"/>
      <c r="I36" s="27"/>
      <c r="J36" s="28">
        <f t="shared" si="61"/>
        <v>0</v>
      </c>
      <c r="K36" s="27"/>
      <c r="L36" s="27"/>
      <c r="M36" s="28">
        <f t="shared" si="62"/>
        <v>0</v>
      </c>
      <c r="N36" s="27"/>
      <c r="O36" s="27"/>
      <c r="P36" s="28">
        <f t="shared" si="63"/>
        <v>0</v>
      </c>
      <c r="Q36" s="27"/>
      <c r="R36" s="27"/>
      <c r="S36" s="28">
        <f t="shared" si="64"/>
        <v>0</v>
      </c>
      <c r="T36" s="27"/>
      <c r="U36" s="27"/>
      <c r="V36" s="116">
        <f t="shared" si="65"/>
        <v>0</v>
      </c>
      <c r="W36" s="120">
        <f t="shared" si="66"/>
        <v>0</v>
      </c>
      <c r="X36" s="113">
        <f t="shared" si="67"/>
        <v>0</v>
      </c>
      <c r="Y36" s="121">
        <f t="shared" si="68"/>
        <v>0</v>
      </c>
    </row>
    <row r="37" spans="1:25" ht="15" thickBot="1" x14ac:dyDescent="0.45">
      <c r="A37" s="30" t="s">
        <v>191</v>
      </c>
      <c r="B37" s="46"/>
      <c r="C37" s="46"/>
      <c r="D37" s="46"/>
      <c r="E37" s="46"/>
      <c r="F37" s="46"/>
      <c r="G37" s="47">
        <f t="shared" ref="G37" si="69">SUM(G32:G36)</f>
        <v>3000</v>
      </c>
      <c r="H37" s="46"/>
      <c r="I37" s="46"/>
      <c r="J37" s="47">
        <f t="shared" ref="J37" si="70">SUM(J32:J36)</f>
        <v>3000</v>
      </c>
      <c r="K37" s="46"/>
      <c r="L37" s="46"/>
      <c r="M37" s="47">
        <f t="shared" ref="M37" si="71">SUM(M32:M36)</f>
        <v>3000</v>
      </c>
      <c r="N37" s="46"/>
      <c r="O37" s="46"/>
      <c r="P37" s="47">
        <f t="shared" ref="P37" si="72">SUM(P32:P36)</f>
        <v>3000</v>
      </c>
      <c r="Q37" s="46"/>
      <c r="R37" s="46"/>
      <c r="S37" s="47">
        <f t="shared" ref="S37" si="73">SUM(S32:S36)</f>
        <v>3000</v>
      </c>
      <c r="T37" s="46"/>
      <c r="U37" s="46"/>
      <c r="V37" s="117">
        <f t="shared" ref="V37" si="74">SUM(V32:V36)</f>
        <v>3000</v>
      </c>
      <c r="W37" s="117">
        <f>SUM(W32:W36)</f>
        <v>18000</v>
      </c>
      <c r="X37" s="47">
        <f>ROUND(W37*0.599,0)</f>
        <v>10782</v>
      </c>
      <c r="Y37" s="47">
        <f>W37+X37</f>
        <v>28782</v>
      </c>
    </row>
    <row r="38" spans="1:25" ht="15" thickBot="1" x14ac:dyDescent="0.45">
      <c r="W38" s="117">
        <f>W13+W19+W25+W31+W37</f>
        <v>90000</v>
      </c>
      <c r="X38" s="117">
        <f>X13+X19+X25+X31+X37</f>
        <v>53910</v>
      </c>
      <c r="Y38" s="47">
        <f>Y13+Y19+Y25+Y31+Y37</f>
        <v>143910</v>
      </c>
    </row>
    <row r="39" spans="1:25" ht="15" thickBot="1" x14ac:dyDescent="0.45">
      <c r="A39" s="30" t="s">
        <v>223</v>
      </c>
      <c r="B39" s="48"/>
      <c r="C39" s="48"/>
      <c r="D39" s="48"/>
      <c r="E39" s="48"/>
      <c r="F39" s="48"/>
      <c r="G39" s="47">
        <f>G13+G19+G25+G31+G37</f>
        <v>15000</v>
      </c>
      <c r="H39" s="48"/>
      <c r="I39" s="48"/>
      <c r="J39" s="47">
        <f>J13+J19+J25+J31+J37</f>
        <v>15000</v>
      </c>
      <c r="K39" s="48"/>
      <c r="L39" s="48"/>
      <c r="M39" s="47">
        <f>M13+M19+M25+M31+M37</f>
        <v>15000</v>
      </c>
      <c r="N39" s="48"/>
      <c r="O39" s="48"/>
      <c r="P39" s="47">
        <f>P13+P19+P25+P31+P37</f>
        <v>15000</v>
      </c>
      <c r="Q39" s="48"/>
      <c r="R39" s="48"/>
      <c r="S39" s="47">
        <f>S13+S19+S25+S31+S37</f>
        <v>15000</v>
      </c>
      <c r="T39" s="48"/>
      <c r="U39" s="48"/>
      <c r="V39" s="47">
        <f>V13+V19+V25+V31+V37</f>
        <v>15000</v>
      </c>
      <c r="W39" s="151">
        <f>SUM(G39:V39)</f>
        <v>90000</v>
      </c>
      <c r="X39" s="155">
        <f>ROUND(W38*0.599,0)</f>
        <v>53910</v>
      </c>
    </row>
    <row r="40" spans="1:25" ht="15" thickBot="1" x14ac:dyDescent="0.45">
      <c r="A40" s="30" t="s">
        <v>226</v>
      </c>
      <c r="B40" s="48"/>
      <c r="C40" s="48"/>
      <c r="D40" s="48"/>
      <c r="E40" s="48"/>
      <c r="F40" s="48"/>
      <c r="G40" s="47">
        <f>ROUND(G39*0.599,0)</f>
        <v>8985</v>
      </c>
      <c r="H40" s="48"/>
      <c r="I40" s="48"/>
      <c r="J40" s="47">
        <f>ROUND(J39*0.599,0)</f>
        <v>8985</v>
      </c>
      <c r="K40" s="48"/>
      <c r="L40" s="48"/>
      <c r="M40" s="47">
        <f>ROUND(M39*0.599,0)</f>
        <v>8985</v>
      </c>
      <c r="N40" s="48"/>
      <c r="O40" s="48"/>
      <c r="P40" s="47">
        <f>ROUND(P39*0.599,0)</f>
        <v>8985</v>
      </c>
      <c r="Q40" s="48"/>
      <c r="R40" s="48"/>
      <c r="S40" s="47">
        <f>ROUND(S39*0.599,0)</f>
        <v>8985</v>
      </c>
      <c r="T40" s="48"/>
      <c r="U40" s="48"/>
      <c r="V40" s="47">
        <f>ROUND(V39*0.599,0)</f>
        <v>8985</v>
      </c>
      <c r="W40" s="151">
        <f t="shared" ref="W40:W41" si="75">SUM(G40:V40)</f>
        <v>53910</v>
      </c>
    </row>
    <row r="41" spans="1:25" ht="15" thickBot="1" x14ac:dyDescent="0.45">
      <c r="A41" s="30" t="s">
        <v>224</v>
      </c>
      <c r="B41" s="48"/>
      <c r="C41" s="48"/>
      <c r="D41" s="48"/>
      <c r="E41" s="48"/>
      <c r="F41" s="48"/>
      <c r="G41" s="47">
        <f>G39+G40</f>
        <v>23985</v>
      </c>
      <c r="H41" s="48"/>
      <c r="I41" s="48"/>
      <c r="J41" s="47">
        <f>J39+J40</f>
        <v>23985</v>
      </c>
      <c r="K41" s="48"/>
      <c r="L41" s="48"/>
      <c r="M41" s="47">
        <f>M39+M40</f>
        <v>23985</v>
      </c>
      <c r="N41" s="48"/>
      <c r="O41" s="48"/>
      <c r="P41" s="47">
        <f>P39+P40</f>
        <v>23985</v>
      </c>
      <c r="Q41" s="48"/>
      <c r="R41" s="48"/>
      <c r="S41" s="47">
        <f>S39+S40</f>
        <v>23985</v>
      </c>
      <c r="T41" s="48"/>
      <c r="U41" s="48"/>
      <c r="V41" s="47">
        <f>V39+V40</f>
        <v>23985</v>
      </c>
      <c r="W41" s="151">
        <f t="shared" si="75"/>
        <v>143910</v>
      </c>
    </row>
  </sheetData>
  <mergeCells count="7">
    <mergeCell ref="W6:Y6"/>
    <mergeCell ref="E6:G6"/>
    <mergeCell ref="H6:J6"/>
    <mergeCell ref="K6:M6"/>
    <mergeCell ref="N6:P6"/>
    <mergeCell ref="Q6:S6"/>
    <mergeCell ref="T6:V6"/>
  </mergeCells>
  <phoneticPr fontId="1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567C6-EE45-4DC2-9B61-B6CBD05A5EA4}">
  <sheetPr>
    <pageSetUpPr fitToPage="1"/>
  </sheetPr>
  <dimension ref="A1:Z45"/>
  <sheetViews>
    <sheetView workbookViewId="0">
      <pane xSplit="4" topLeftCell="E1" activePane="topRight" state="frozen"/>
      <selection activeCell="A7" sqref="A7"/>
      <selection pane="topRight" activeCell="B8" sqref="B8"/>
    </sheetView>
  </sheetViews>
  <sheetFormatPr defaultRowHeight="14.6" x14ac:dyDescent="0.4"/>
  <cols>
    <col min="1" max="1" width="8.84375" customWidth="1"/>
    <col min="2" max="2" width="23" customWidth="1"/>
    <col min="3" max="3" width="16.23046875" customWidth="1"/>
    <col min="4" max="4" width="11.23046875" customWidth="1"/>
    <col min="5" max="5" width="3.84375" customWidth="1"/>
    <col min="6" max="6" width="7.07421875" customWidth="1"/>
    <col min="7" max="7" width="8" customWidth="1"/>
    <col min="8" max="8" width="3.84375" customWidth="1"/>
    <col min="9" max="9" width="7.07421875" customWidth="1"/>
    <col min="10" max="10" width="8" customWidth="1"/>
    <col min="11" max="11" width="3.84375" customWidth="1"/>
    <col min="12" max="12" width="7.07421875" customWidth="1"/>
    <col min="13" max="13" width="8" customWidth="1"/>
    <col min="14" max="14" width="3.84375" customWidth="1"/>
    <col min="15" max="15" width="7.07421875" customWidth="1"/>
    <col min="16" max="16" width="8" customWidth="1"/>
    <col min="17" max="17" width="3.84375" customWidth="1"/>
    <col min="18" max="18" width="7.07421875" customWidth="1"/>
    <col min="19" max="19" width="8" customWidth="1"/>
    <col min="20" max="20" width="3.84375" customWidth="1"/>
    <col min="21" max="21" width="7.07421875" customWidth="1"/>
    <col min="22" max="22" width="8" customWidth="1"/>
    <col min="23" max="23" width="9.07421875" customWidth="1"/>
    <col min="24" max="24" width="11.69140625" customWidth="1"/>
    <col min="25" max="25" width="9.61328125" customWidth="1"/>
    <col min="26" max="26" width="9.23046875" style="152"/>
  </cols>
  <sheetData>
    <row r="1" spans="1:26" x14ac:dyDescent="0.4">
      <c r="A1" s="4" t="s">
        <v>8</v>
      </c>
      <c r="D1" s="4" t="s">
        <v>71</v>
      </c>
    </row>
    <row r="2" spans="1:26" x14ac:dyDescent="0.4">
      <c r="A2" s="4" t="s">
        <v>118</v>
      </c>
      <c r="D2" s="1" t="s">
        <v>84</v>
      </c>
    </row>
    <row r="3" spans="1:26" x14ac:dyDescent="0.4">
      <c r="A3" s="4" t="s">
        <v>117</v>
      </c>
      <c r="D3" s="1" t="s">
        <v>80</v>
      </c>
    </row>
    <row r="4" spans="1:26" x14ac:dyDescent="0.4">
      <c r="A4" s="4" t="s">
        <v>119</v>
      </c>
      <c r="D4" s="1" t="s">
        <v>83</v>
      </c>
    </row>
    <row r="5" spans="1:26" ht="15" thickBot="1" x14ac:dyDescent="0.45"/>
    <row r="6" spans="1:26" ht="15" thickBot="1" x14ac:dyDescent="0.45">
      <c r="A6" s="4" t="s">
        <v>76</v>
      </c>
      <c r="E6" s="176" t="s">
        <v>14</v>
      </c>
      <c r="F6" s="177"/>
      <c r="G6" s="178"/>
      <c r="H6" s="176" t="s">
        <v>16</v>
      </c>
      <c r="I6" s="177"/>
      <c r="J6" s="178"/>
      <c r="K6" s="176" t="s">
        <v>17</v>
      </c>
      <c r="L6" s="177"/>
      <c r="M6" s="178"/>
      <c r="N6" s="176" t="s">
        <v>18</v>
      </c>
      <c r="O6" s="177"/>
      <c r="P6" s="178"/>
      <c r="Q6" s="176" t="s">
        <v>19</v>
      </c>
      <c r="R6" s="177"/>
      <c r="S6" s="178"/>
      <c r="T6" s="176" t="s">
        <v>20</v>
      </c>
      <c r="U6" s="177"/>
      <c r="V6" s="177"/>
      <c r="W6" s="176" t="s">
        <v>21</v>
      </c>
      <c r="X6" s="177"/>
      <c r="Y6" s="178"/>
    </row>
    <row r="7" spans="1:26" ht="99" x14ac:dyDescent="0.4">
      <c r="A7" s="5" t="s">
        <v>157</v>
      </c>
      <c r="B7" s="5" t="s">
        <v>33</v>
      </c>
      <c r="C7" s="5" t="s">
        <v>34</v>
      </c>
      <c r="D7" s="5" t="s">
        <v>35</v>
      </c>
      <c r="E7" s="71" t="s">
        <v>78</v>
      </c>
      <c r="F7" s="71" t="s">
        <v>36</v>
      </c>
      <c r="G7" s="71" t="s">
        <v>227</v>
      </c>
      <c r="H7" s="71" t="s">
        <v>78</v>
      </c>
      <c r="I7" s="71" t="s">
        <v>36</v>
      </c>
      <c r="J7" s="71" t="s">
        <v>228</v>
      </c>
      <c r="K7" s="71" t="s">
        <v>78</v>
      </c>
      <c r="L7" s="71" t="s">
        <v>36</v>
      </c>
      <c r="M7" s="71" t="s">
        <v>229</v>
      </c>
      <c r="N7" s="71" t="s">
        <v>78</v>
      </c>
      <c r="O7" s="71" t="s">
        <v>36</v>
      </c>
      <c r="P7" s="71" t="s">
        <v>230</v>
      </c>
      <c r="Q7" s="71" t="s">
        <v>78</v>
      </c>
      <c r="R7" s="71" t="s">
        <v>36</v>
      </c>
      <c r="S7" s="71" t="s">
        <v>231</v>
      </c>
      <c r="T7" s="71" t="s">
        <v>78</v>
      </c>
      <c r="U7" s="71" t="s">
        <v>36</v>
      </c>
      <c r="V7" s="71" t="s">
        <v>232</v>
      </c>
      <c r="W7" s="118" t="s">
        <v>193</v>
      </c>
      <c r="X7" s="71" t="s">
        <v>220</v>
      </c>
      <c r="Y7" s="119" t="s">
        <v>116</v>
      </c>
    </row>
    <row r="8" spans="1:26" x14ac:dyDescent="0.4">
      <c r="A8" s="23" t="s">
        <v>158</v>
      </c>
      <c r="B8" s="20" t="s">
        <v>38</v>
      </c>
      <c r="C8" s="20" t="s">
        <v>39</v>
      </c>
      <c r="D8" s="20" t="s">
        <v>40</v>
      </c>
      <c r="E8" s="20">
        <v>1</v>
      </c>
      <c r="F8" s="24">
        <v>6500</v>
      </c>
      <c r="G8" s="24">
        <f>E8*F8</f>
        <v>6500</v>
      </c>
      <c r="H8" s="20">
        <v>1</v>
      </c>
      <c r="I8" s="24">
        <v>6500</v>
      </c>
      <c r="J8" s="24">
        <f>H8*I8</f>
        <v>6500</v>
      </c>
      <c r="K8" s="20">
        <v>1</v>
      </c>
      <c r="L8" s="24">
        <v>6500</v>
      </c>
      <c r="M8" s="24">
        <f>K8*L8</f>
        <v>6500</v>
      </c>
      <c r="N8" s="20">
        <v>1</v>
      </c>
      <c r="O8" s="24">
        <v>6500</v>
      </c>
      <c r="P8" s="24">
        <f>N8*O8</f>
        <v>6500</v>
      </c>
      <c r="Q8" s="20">
        <v>1</v>
      </c>
      <c r="R8" s="24">
        <v>6500</v>
      </c>
      <c r="S8" s="24">
        <f>Q8*R8</f>
        <v>6500</v>
      </c>
      <c r="T8" s="20">
        <v>1</v>
      </c>
      <c r="U8" s="24">
        <v>6500</v>
      </c>
      <c r="V8" s="115">
        <f>T8*U8</f>
        <v>6500</v>
      </c>
      <c r="W8" s="120">
        <f>G8+J8+M8+P8+S8+V8</f>
        <v>39000</v>
      </c>
      <c r="X8" s="24">
        <v>0</v>
      </c>
      <c r="Y8" s="123">
        <f>W8+X8</f>
        <v>39000</v>
      </c>
    </row>
    <row r="9" spans="1:26" x14ac:dyDescent="0.4">
      <c r="A9" s="23"/>
      <c r="B9" s="20"/>
      <c r="C9" s="20"/>
      <c r="D9" s="20"/>
      <c r="E9" s="20"/>
      <c r="F9" s="24"/>
      <c r="G9" s="24">
        <f t="shared" ref="G9:G12" si="0">E9*F9</f>
        <v>0</v>
      </c>
      <c r="H9" s="20"/>
      <c r="I9" s="24"/>
      <c r="J9" s="24">
        <f t="shared" ref="J9:J12" si="1">H9*I9</f>
        <v>0</v>
      </c>
      <c r="K9" s="20"/>
      <c r="L9" s="24"/>
      <c r="M9" s="24">
        <f t="shared" ref="M9:M12" si="2">K9*L9</f>
        <v>0</v>
      </c>
      <c r="N9" s="20"/>
      <c r="O9" s="24"/>
      <c r="P9" s="24">
        <f t="shared" ref="P9:P12" si="3">N9*O9</f>
        <v>0</v>
      </c>
      <c r="Q9" s="20"/>
      <c r="R9" s="24"/>
      <c r="S9" s="24">
        <f t="shared" ref="S9:S12" si="4">Q9*R9</f>
        <v>0</v>
      </c>
      <c r="T9" s="20"/>
      <c r="U9" s="24"/>
      <c r="V9" s="115">
        <f t="shared" ref="V9:V12" si="5">T9*U9</f>
        <v>0</v>
      </c>
      <c r="W9" s="120">
        <f>G9+J9+M9+P9+S9+V9</f>
        <v>0</v>
      </c>
      <c r="X9" s="24">
        <v>0</v>
      </c>
      <c r="Y9" s="123">
        <f t="shared" ref="Y9:Y12" si="6">W9+X9</f>
        <v>0</v>
      </c>
    </row>
    <row r="10" spans="1:26" x14ac:dyDescent="0.4">
      <c r="A10" s="23"/>
      <c r="B10" s="3"/>
      <c r="C10" s="3"/>
      <c r="D10" s="3"/>
      <c r="E10" s="3"/>
      <c r="F10" s="24"/>
      <c r="G10" s="24">
        <f t="shared" si="0"/>
        <v>0</v>
      </c>
      <c r="H10" s="3"/>
      <c r="I10" s="24"/>
      <c r="J10" s="24">
        <f t="shared" si="1"/>
        <v>0</v>
      </c>
      <c r="K10" s="3"/>
      <c r="L10" s="24"/>
      <c r="M10" s="24">
        <f t="shared" si="2"/>
        <v>0</v>
      </c>
      <c r="N10" s="3"/>
      <c r="O10" s="24"/>
      <c r="P10" s="24">
        <f t="shared" si="3"/>
        <v>0</v>
      </c>
      <c r="Q10" s="3"/>
      <c r="R10" s="24"/>
      <c r="S10" s="24">
        <f t="shared" si="4"/>
        <v>0</v>
      </c>
      <c r="T10" s="3"/>
      <c r="U10" s="24"/>
      <c r="V10" s="115">
        <f t="shared" si="5"/>
        <v>0</v>
      </c>
      <c r="W10" s="120">
        <f>G10+J10+M10+P10+S10+V10</f>
        <v>0</v>
      </c>
      <c r="X10" s="24">
        <v>0</v>
      </c>
      <c r="Y10" s="123">
        <f t="shared" si="6"/>
        <v>0</v>
      </c>
    </row>
    <row r="11" spans="1:26" x14ac:dyDescent="0.4">
      <c r="A11" s="23"/>
      <c r="B11" s="3"/>
      <c r="C11" s="3"/>
      <c r="D11" s="3"/>
      <c r="E11" s="3"/>
      <c r="F11" s="24"/>
      <c r="G11" s="24">
        <f t="shared" si="0"/>
        <v>0</v>
      </c>
      <c r="H11" s="3"/>
      <c r="I11" s="24"/>
      <c r="J11" s="24">
        <f t="shared" si="1"/>
        <v>0</v>
      </c>
      <c r="K11" s="3"/>
      <c r="L11" s="24"/>
      <c r="M11" s="24">
        <f t="shared" si="2"/>
        <v>0</v>
      </c>
      <c r="N11" s="3"/>
      <c r="O11" s="24"/>
      <c r="P11" s="24">
        <f t="shared" si="3"/>
        <v>0</v>
      </c>
      <c r="Q11" s="3"/>
      <c r="R11" s="24"/>
      <c r="S11" s="24">
        <f t="shared" si="4"/>
        <v>0</v>
      </c>
      <c r="T11" s="3"/>
      <c r="U11" s="24"/>
      <c r="V11" s="115">
        <f t="shared" si="5"/>
        <v>0</v>
      </c>
      <c r="W11" s="120">
        <f>G11+J11+M11+P11+S11+V11</f>
        <v>0</v>
      </c>
      <c r="X11" s="24">
        <v>0</v>
      </c>
      <c r="Y11" s="123">
        <f t="shared" si="6"/>
        <v>0</v>
      </c>
    </row>
    <row r="12" spans="1:26" ht="15" thickBot="1" x14ac:dyDescent="0.45">
      <c r="A12" s="26"/>
      <c r="B12" s="27"/>
      <c r="C12" s="27"/>
      <c r="D12" s="27"/>
      <c r="E12" s="27"/>
      <c r="F12" s="28"/>
      <c r="G12" s="28">
        <f t="shared" si="0"/>
        <v>0</v>
      </c>
      <c r="H12" s="27"/>
      <c r="I12" s="28"/>
      <c r="J12" s="28">
        <f t="shared" si="1"/>
        <v>0</v>
      </c>
      <c r="K12" s="27"/>
      <c r="L12" s="28"/>
      <c r="M12" s="28">
        <f t="shared" si="2"/>
        <v>0</v>
      </c>
      <c r="N12" s="27"/>
      <c r="O12" s="28"/>
      <c r="P12" s="28">
        <f t="shared" si="3"/>
        <v>0</v>
      </c>
      <c r="Q12" s="27"/>
      <c r="R12" s="28"/>
      <c r="S12" s="28">
        <f t="shared" si="4"/>
        <v>0</v>
      </c>
      <c r="T12" s="27"/>
      <c r="U12" s="28"/>
      <c r="V12" s="116">
        <f t="shared" si="5"/>
        <v>0</v>
      </c>
      <c r="W12" s="120">
        <f>G12+J12+M12+P12+S12+V12</f>
        <v>0</v>
      </c>
      <c r="X12" s="24">
        <v>0</v>
      </c>
      <c r="Y12" s="123">
        <f t="shared" si="6"/>
        <v>0</v>
      </c>
    </row>
    <row r="13" spans="1:26" ht="15" thickBot="1" x14ac:dyDescent="0.45">
      <c r="A13" s="30" t="s">
        <v>194</v>
      </c>
      <c r="B13" s="31"/>
      <c r="C13" s="31"/>
      <c r="D13" s="31"/>
      <c r="E13" s="31"/>
      <c r="F13" s="32"/>
      <c r="G13" s="32">
        <f>SUM(G8:G12)</f>
        <v>6500</v>
      </c>
      <c r="H13" s="31"/>
      <c r="I13" s="32"/>
      <c r="J13" s="32">
        <f>SUM(J8:J12)</f>
        <v>6500</v>
      </c>
      <c r="K13" s="31"/>
      <c r="L13" s="32"/>
      <c r="M13" s="32">
        <f>SUM(M8:M12)</f>
        <v>6500</v>
      </c>
      <c r="N13" s="31"/>
      <c r="O13" s="32"/>
      <c r="P13" s="32">
        <f>SUM(P8:P12)</f>
        <v>6500</v>
      </c>
      <c r="Q13" s="31"/>
      <c r="R13" s="32"/>
      <c r="S13" s="32">
        <f>SUM(S8:S12)</f>
        <v>6500</v>
      </c>
      <c r="T13" s="31"/>
      <c r="U13" s="32"/>
      <c r="V13" s="122">
        <f>SUM(V8:V12)</f>
        <v>6500</v>
      </c>
      <c r="W13" s="124">
        <f>SUM(W8:W12)</f>
        <v>39000</v>
      </c>
      <c r="X13" s="124">
        <f>SUM(X8:X12)</f>
        <v>0</v>
      </c>
      <c r="Y13" s="47">
        <f t="shared" ref="Y13" si="7">SUM(Y8:Y12)</f>
        <v>39000</v>
      </c>
      <c r="Z13" s="152" t="s">
        <v>158</v>
      </c>
    </row>
    <row r="14" spans="1:26" x14ac:dyDescent="0.4">
      <c r="A14" s="23" t="s">
        <v>160</v>
      </c>
      <c r="B14" s="20"/>
      <c r="C14" s="20"/>
      <c r="D14" s="20"/>
      <c r="E14" s="20"/>
      <c r="F14" s="24"/>
      <c r="G14" s="24">
        <f>E14*F14</f>
        <v>0</v>
      </c>
      <c r="H14" s="20"/>
      <c r="I14" s="24"/>
      <c r="J14" s="24">
        <f>H14*I14</f>
        <v>0</v>
      </c>
      <c r="K14" s="20"/>
      <c r="L14" s="24"/>
      <c r="M14" s="24">
        <f>K14*L14</f>
        <v>0</v>
      </c>
      <c r="N14" s="20"/>
      <c r="O14" s="24"/>
      <c r="P14" s="24">
        <f>N14*O14</f>
        <v>0</v>
      </c>
      <c r="Q14" s="20"/>
      <c r="R14" s="24"/>
      <c r="S14" s="24">
        <f>Q14*R14</f>
        <v>0</v>
      </c>
      <c r="T14" s="20"/>
      <c r="U14" s="24"/>
      <c r="V14" s="115">
        <f>T14*U14</f>
        <v>0</v>
      </c>
      <c r="W14" s="120">
        <f>G14+J14+M14+P14+S14+V14</f>
        <v>0</v>
      </c>
      <c r="X14" s="24">
        <v>0</v>
      </c>
      <c r="Y14" s="123">
        <f>W14+X14</f>
        <v>0</v>
      </c>
    </row>
    <row r="15" spans="1:26" x14ac:dyDescent="0.4">
      <c r="A15" s="23"/>
      <c r="B15" s="20"/>
      <c r="C15" s="20"/>
      <c r="D15" s="20"/>
      <c r="E15" s="20"/>
      <c r="F15" s="24"/>
      <c r="G15" s="24">
        <f t="shared" ref="G15:G18" si="8">E15*F15</f>
        <v>0</v>
      </c>
      <c r="H15" s="20"/>
      <c r="I15" s="24"/>
      <c r="J15" s="24">
        <f t="shared" ref="J15:J18" si="9">H15*I15</f>
        <v>0</v>
      </c>
      <c r="K15" s="20"/>
      <c r="L15" s="24"/>
      <c r="M15" s="24">
        <f t="shared" ref="M15:M18" si="10">K15*L15</f>
        <v>0</v>
      </c>
      <c r="N15" s="20"/>
      <c r="O15" s="24"/>
      <c r="P15" s="24">
        <f t="shared" ref="P15:P18" si="11">N15*O15</f>
        <v>0</v>
      </c>
      <c r="Q15" s="20"/>
      <c r="R15" s="24"/>
      <c r="S15" s="24">
        <f t="shared" ref="S15:S18" si="12">Q15*R15</f>
        <v>0</v>
      </c>
      <c r="T15" s="20"/>
      <c r="U15" s="24"/>
      <c r="V15" s="115">
        <f t="shared" ref="V15:V18" si="13">T15*U15</f>
        <v>0</v>
      </c>
      <c r="W15" s="120">
        <f>G15+J15+M15+P15+S15+V15</f>
        <v>0</v>
      </c>
      <c r="X15" s="24">
        <v>0</v>
      </c>
      <c r="Y15" s="123">
        <f t="shared" ref="Y15:Y18" si="14">W15+X15</f>
        <v>0</v>
      </c>
    </row>
    <row r="16" spans="1:26" x14ac:dyDescent="0.4">
      <c r="A16" s="23"/>
      <c r="B16" s="3"/>
      <c r="C16" s="3"/>
      <c r="D16" s="3"/>
      <c r="E16" s="3"/>
      <c r="F16" s="24"/>
      <c r="G16" s="24">
        <f t="shared" si="8"/>
        <v>0</v>
      </c>
      <c r="H16" s="3"/>
      <c r="I16" s="24"/>
      <c r="J16" s="24">
        <f t="shared" si="9"/>
        <v>0</v>
      </c>
      <c r="K16" s="3"/>
      <c r="L16" s="24"/>
      <c r="M16" s="24">
        <f t="shared" si="10"/>
        <v>0</v>
      </c>
      <c r="N16" s="3"/>
      <c r="O16" s="24"/>
      <c r="P16" s="24">
        <f t="shared" si="11"/>
        <v>0</v>
      </c>
      <c r="Q16" s="3"/>
      <c r="R16" s="24"/>
      <c r="S16" s="24">
        <f t="shared" si="12"/>
        <v>0</v>
      </c>
      <c r="T16" s="3"/>
      <c r="U16" s="24"/>
      <c r="V16" s="115">
        <f t="shared" si="13"/>
        <v>0</v>
      </c>
      <c r="W16" s="120">
        <f>G16+J16+M16+P16+S16+V16</f>
        <v>0</v>
      </c>
      <c r="X16" s="24">
        <v>0</v>
      </c>
      <c r="Y16" s="123">
        <f t="shared" si="14"/>
        <v>0</v>
      </c>
    </row>
    <row r="17" spans="1:26" x14ac:dyDescent="0.4">
      <c r="A17" s="23"/>
      <c r="B17" s="3"/>
      <c r="C17" s="3"/>
      <c r="D17" s="3"/>
      <c r="E17" s="3"/>
      <c r="F17" s="24"/>
      <c r="G17" s="24">
        <f t="shared" si="8"/>
        <v>0</v>
      </c>
      <c r="H17" s="3"/>
      <c r="I17" s="24"/>
      <c r="J17" s="24">
        <f t="shared" si="9"/>
        <v>0</v>
      </c>
      <c r="K17" s="3"/>
      <c r="L17" s="24"/>
      <c r="M17" s="24">
        <f t="shared" si="10"/>
        <v>0</v>
      </c>
      <c r="N17" s="3"/>
      <c r="O17" s="24"/>
      <c r="P17" s="24">
        <f t="shared" si="11"/>
        <v>0</v>
      </c>
      <c r="Q17" s="3"/>
      <c r="R17" s="24"/>
      <c r="S17" s="24">
        <f t="shared" si="12"/>
        <v>0</v>
      </c>
      <c r="T17" s="3"/>
      <c r="U17" s="24"/>
      <c r="V17" s="115">
        <f t="shared" si="13"/>
        <v>0</v>
      </c>
      <c r="W17" s="120">
        <f>G17+J17+M17+P17+S17+V17</f>
        <v>0</v>
      </c>
      <c r="X17" s="24">
        <v>0</v>
      </c>
      <c r="Y17" s="123">
        <f t="shared" si="14"/>
        <v>0</v>
      </c>
    </row>
    <row r="18" spans="1:26" ht="15" thickBot="1" x14ac:dyDescent="0.45">
      <c r="A18" s="26"/>
      <c r="B18" s="27"/>
      <c r="C18" s="27"/>
      <c r="D18" s="27"/>
      <c r="E18" s="27"/>
      <c r="F18" s="28"/>
      <c r="G18" s="28">
        <f t="shared" si="8"/>
        <v>0</v>
      </c>
      <c r="H18" s="27"/>
      <c r="I18" s="28"/>
      <c r="J18" s="28">
        <f t="shared" si="9"/>
        <v>0</v>
      </c>
      <c r="K18" s="27"/>
      <c r="L18" s="28"/>
      <c r="M18" s="28">
        <f t="shared" si="10"/>
        <v>0</v>
      </c>
      <c r="N18" s="27"/>
      <c r="O18" s="28"/>
      <c r="P18" s="28">
        <f t="shared" si="11"/>
        <v>0</v>
      </c>
      <c r="Q18" s="27"/>
      <c r="R18" s="28"/>
      <c r="S18" s="28">
        <f t="shared" si="12"/>
        <v>0</v>
      </c>
      <c r="T18" s="27"/>
      <c r="U18" s="28"/>
      <c r="V18" s="116">
        <f t="shared" si="13"/>
        <v>0</v>
      </c>
      <c r="W18" s="120">
        <f>G18+J18+M18+P18+S18+V18</f>
        <v>0</v>
      </c>
      <c r="X18" s="24">
        <v>0</v>
      </c>
      <c r="Y18" s="123">
        <f t="shared" si="14"/>
        <v>0</v>
      </c>
    </row>
    <row r="19" spans="1:26" ht="15" thickBot="1" x14ac:dyDescent="0.45">
      <c r="A19" s="30" t="s">
        <v>195</v>
      </c>
      <c r="B19" s="31"/>
      <c r="C19" s="31"/>
      <c r="D19" s="31"/>
      <c r="E19" s="31"/>
      <c r="F19" s="32"/>
      <c r="G19" s="32">
        <f>SUM(G14:G18)</f>
        <v>0</v>
      </c>
      <c r="H19" s="31"/>
      <c r="I19" s="32"/>
      <c r="J19" s="32">
        <f>SUM(J14:J18)</f>
        <v>0</v>
      </c>
      <c r="K19" s="31"/>
      <c r="L19" s="32"/>
      <c r="M19" s="32">
        <f>SUM(M14:M18)</f>
        <v>0</v>
      </c>
      <c r="N19" s="31"/>
      <c r="O19" s="32"/>
      <c r="P19" s="32">
        <f>SUM(P14:P18)</f>
        <v>0</v>
      </c>
      <c r="Q19" s="31"/>
      <c r="R19" s="32"/>
      <c r="S19" s="32">
        <f>SUM(S14:S18)</f>
        <v>0</v>
      </c>
      <c r="T19" s="31"/>
      <c r="U19" s="32"/>
      <c r="V19" s="122">
        <f>SUM(V14:V18)</f>
        <v>0</v>
      </c>
      <c r="W19" s="124">
        <f>SUM(W14:W18)</f>
        <v>0</v>
      </c>
      <c r="X19" s="124">
        <f>SUM(X14:X18)</f>
        <v>0</v>
      </c>
      <c r="Y19" s="47">
        <f t="shared" ref="Y19" si="15">SUM(Y14:Y18)</f>
        <v>0</v>
      </c>
      <c r="Z19" s="152" t="s">
        <v>160</v>
      </c>
    </row>
    <row r="20" spans="1:26" x14ac:dyDescent="0.4">
      <c r="A20" s="23" t="s">
        <v>162</v>
      </c>
      <c r="B20" s="20"/>
      <c r="C20" s="20"/>
      <c r="D20" s="20"/>
      <c r="E20" s="20"/>
      <c r="F20" s="24"/>
      <c r="G20" s="24">
        <f>E20*F20</f>
        <v>0</v>
      </c>
      <c r="H20" s="20"/>
      <c r="I20" s="24"/>
      <c r="J20" s="24">
        <f>H20*I20</f>
        <v>0</v>
      </c>
      <c r="K20" s="20"/>
      <c r="L20" s="24"/>
      <c r="M20" s="24">
        <f>K20*L20</f>
        <v>0</v>
      </c>
      <c r="N20" s="20"/>
      <c r="O20" s="24"/>
      <c r="P20" s="24">
        <f>N20*O20</f>
        <v>0</v>
      </c>
      <c r="Q20" s="20"/>
      <c r="R20" s="24"/>
      <c r="S20" s="24">
        <f>Q20*R20</f>
        <v>0</v>
      </c>
      <c r="T20" s="20"/>
      <c r="U20" s="24"/>
      <c r="V20" s="115">
        <f>T20*U20</f>
        <v>0</v>
      </c>
      <c r="W20" s="120">
        <f>G20+J20+M20+P20+S20+V20</f>
        <v>0</v>
      </c>
      <c r="X20" s="24">
        <v>0</v>
      </c>
      <c r="Y20" s="123">
        <f>W20+X20</f>
        <v>0</v>
      </c>
    </row>
    <row r="21" spans="1:26" x14ac:dyDescent="0.4">
      <c r="A21" s="23"/>
      <c r="B21" s="20"/>
      <c r="C21" s="20"/>
      <c r="D21" s="20"/>
      <c r="E21" s="20"/>
      <c r="F21" s="24"/>
      <c r="G21" s="24">
        <f t="shared" ref="G21:G24" si="16">E21*F21</f>
        <v>0</v>
      </c>
      <c r="H21" s="20"/>
      <c r="I21" s="24"/>
      <c r="J21" s="24">
        <f t="shared" ref="J21:J24" si="17">H21*I21</f>
        <v>0</v>
      </c>
      <c r="K21" s="20"/>
      <c r="L21" s="24"/>
      <c r="M21" s="24">
        <f t="shared" ref="M21:M24" si="18">K21*L21</f>
        <v>0</v>
      </c>
      <c r="N21" s="20"/>
      <c r="O21" s="24"/>
      <c r="P21" s="24">
        <f t="shared" ref="P21:P24" si="19">N21*O21</f>
        <v>0</v>
      </c>
      <c r="Q21" s="20"/>
      <c r="R21" s="24"/>
      <c r="S21" s="24">
        <f t="shared" ref="S21:S24" si="20">Q21*R21</f>
        <v>0</v>
      </c>
      <c r="T21" s="20"/>
      <c r="U21" s="24"/>
      <c r="V21" s="115">
        <f t="shared" ref="V21:V24" si="21">T21*U21</f>
        <v>0</v>
      </c>
      <c r="W21" s="120">
        <f>G21+J21+M21+P21+S21+V21</f>
        <v>0</v>
      </c>
      <c r="X21" s="24">
        <v>0</v>
      </c>
      <c r="Y21" s="123">
        <f t="shared" ref="Y21:Y24" si="22">W21+X21</f>
        <v>0</v>
      </c>
    </row>
    <row r="22" spans="1:26" x14ac:dyDescent="0.4">
      <c r="A22" s="23"/>
      <c r="B22" s="3"/>
      <c r="C22" s="3"/>
      <c r="D22" s="3"/>
      <c r="E22" s="3"/>
      <c r="F22" s="24"/>
      <c r="G22" s="24">
        <f t="shared" si="16"/>
        <v>0</v>
      </c>
      <c r="H22" s="3"/>
      <c r="I22" s="24"/>
      <c r="J22" s="24">
        <f t="shared" si="17"/>
        <v>0</v>
      </c>
      <c r="K22" s="3"/>
      <c r="L22" s="24"/>
      <c r="M22" s="24">
        <f t="shared" si="18"/>
        <v>0</v>
      </c>
      <c r="N22" s="3"/>
      <c r="O22" s="24"/>
      <c r="P22" s="24">
        <f t="shared" si="19"/>
        <v>0</v>
      </c>
      <c r="Q22" s="3"/>
      <c r="R22" s="24"/>
      <c r="S22" s="24">
        <f t="shared" si="20"/>
        <v>0</v>
      </c>
      <c r="T22" s="3"/>
      <c r="U22" s="24"/>
      <c r="V22" s="115">
        <f t="shared" si="21"/>
        <v>0</v>
      </c>
      <c r="W22" s="120">
        <f>G22+J22+M22+P22+S22+V22</f>
        <v>0</v>
      </c>
      <c r="X22" s="24">
        <v>0</v>
      </c>
      <c r="Y22" s="123">
        <f t="shared" si="22"/>
        <v>0</v>
      </c>
    </row>
    <row r="23" spans="1:26" x14ac:dyDescent="0.4">
      <c r="A23" s="23"/>
      <c r="B23" s="3"/>
      <c r="C23" s="3"/>
      <c r="D23" s="3"/>
      <c r="E23" s="3"/>
      <c r="F23" s="24"/>
      <c r="G23" s="24">
        <f t="shared" si="16"/>
        <v>0</v>
      </c>
      <c r="H23" s="3"/>
      <c r="I23" s="24"/>
      <c r="J23" s="24">
        <f t="shared" si="17"/>
        <v>0</v>
      </c>
      <c r="K23" s="3"/>
      <c r="L23" s="24"/>
      <c r="M23" s="24">
        <f t="shared" si="18"/>
        <v>0</v>
      </c>
      <c r="N23" s="3"/>
      <c r="O23" s="24"/>
      <c r="P23" s="24">
        <f t="shared" si="19"/>
        <v>0</v>
      </c>
      <c r="Q23" s="3"/>
      <c r="R23" s="24"/>
      <c r="S23" s="24">
        <f t="shared" si="20"/>
        <v>0</v>
      </c>
      <c r="T23" s="3"/>
      <c r="U23" s="24"/>
      <c r="V23" s="115">
        <f t="shared" si="21"/>
        <v>0</v>
      </c>
      <c r="W23" s="120">
        <f>G23+J23+M23+P23+S23+V23</f>
        <v>0</v>
      </c>
      <c r="X23" s="24">
        <v>0</v>
      </c>
      <c r="Y23" s="123">
        <f t="shared" si="22"/>
        <v>0</v>
      </c>
    </row>
    <row r="24" spans="1:26" ht="15" thickBot="1" x14ac:dyDescent="0.45">
      <c r="A24" s="26"/>
      <c r="B24" s="27"/>
      <c r="C24" s="27"/>
      <c r="D24" s="27"/>
      <c r="E24" s="27"/>
      <c r="F24" s="28"/>
      <c r="G24" s="28">
        <f t="shared" si="16"/>
        <v>0</v>
      </c>
      <c r="H24" s="27"/>
      <c r="I24" s="28"/>
      <c r="J24" s="28">
        <f t="shared" si="17"/>
        <v>0</v>
      </c>
      <c r="K24" s="27"/>
      <c r="L24" s="28"/>
      <c r="M24" s="28">
        <f t="shared" si="18"/>
        <v>0</v>
      </c>
      <c r="N24" s="27"/>
      <c r="O24" s="28"/>
      <c r="P24" s="28">
        <f t="shared" si="19"/>
        <v>0</v>
      </c>
      <c r="Q24" s="27"/>
      <c r="R24" s="28"/>
      <c r="S24" s="28">
        <f t="shared" si="20"/>
        <v>0</v>
      </c>
      <c r="T24" s="27"/>
      <c r="U24" s="28"/>
      <c r="V24" s="116">
        <f t="shared" si="21"/>
        <v>0</v>
      </c>
      <c r="W24" s="120">
        <f>G24+J24+M24+P24+S24+V24</f>
        <v>0</v>
      </c>
      <c r="X24" s="24">
        <v>0</v>
      </c>
      <c r="Y24" s="123">
        <f t="shared" si="22"/>
        <v>0</v>
      </c>
    </row>
    <row r="25" spans="1:26" ht="15" thickBot="1" x14ac:dyDescent="0.45">
      <c r="A25" s="30" t="s">
        <v>196</v>
      </c>
      <c r="B25" s="31"/>
      <c r="C25" s="31"/>
      <c r="D25" s="31"/>
      <c r="E25" s="31"/>
      <c r="F25" s="32"/>
      <c r="G25" s="32">
        <f>SUM(G20:G24)</f>
        <v>0</v>
      </c>
      <c r="H25" s="31"/>
      <c r="I25" s="32"/>
      <c r="J25" s="32">
        <f>SUM(J20:J24)</f>
        <v>0</v>
      </c>
      <c r="K25" s="31"/>
      <c r="L25" s="32"/>
      <c r="M25" s="32">
        <f>SUM(M20:M24)</f>
        <v>0</v>
      </c>
      <c r="N25" s="31"/>
      <c r="O25" s="32"/>
      <c r="P25" s="32">
        <f>SUM(P20:P24)</f>
        <v>0</v>
      </c>
      <c r="Q25" s="31"/>
      <c r="R25" s="32"/>
      <c r="S25" s="32">
        <f>SUM(S20:S24)</f>
        <v>0</v>
      </c>
      <c r="T25" s="31"/>
      <c r="U25" s="32"/>
      <c r="V25" s="122">
        <f>SUM(V20:V24)</f>
        <v>0</v>
      </c>
      <c r="W25" s="124">
        <f>SUM(W20:W24)</f>
        <v>0</v>
      </c>
      <c r="X25" s="124">
        <f>SUM(X20:X24)</f>
        <v>0</v>
      </c>
      <c r="Y25" s="47">
        <f t="shared" ref="Y25" si="23">SUM(Y20:Y24)</f>
        <v>0</v>
      </c>
      <c r="Z25" s="152" t="s">
        <v>162</v>
      </c>
    </row>
    <row r="26" spans="1:26" x14ac:dyDescent="0.4">
      <c r="A26" s="23" t="s">
        <v>164</v>
      </c>
      <c r="B26" s="20"/>
      <c r="C26" s="20"/>
      <c r="D26" s="20"/>
      <c r="E26" s="20"/>
      <c r="F26" s="24"/>
      <c r="G26" s="24">
        <f>E26*F26</f>
        <v>0</v>
      </c>
      <c r="H26" s="20"/>
      <c r="I26" s="24"/>
      <c r="J26" s="24">
        <f>H26*I26</f>
        <v>0</v>
      </c>
      <c r="K26" s="20"/>
      <c r="L26" s="24"/>
      <c r="M26" s="24">
        <f>K26*L26</f>
        <v>0</v>
      </c>
      <c r="N26" s="20"/>
      <c r="O26" s="24"/>
      <c r="P26" s="24">
        <f>N26*O26</f>
        <v>0</v>
      </c>
      <c r="Q26" s="20"/>
      <c r="R26" s="24"/>
      <c r="S26" s="24">
        <f>Q26*R26</f>
        <v>0</v>
      </c>
      <c r="T26" s="20"/>
      <c r="U26" s="24"/>
      <c r="V26" s="115">
        <f>T26*U26</f>
        <v>0</v>
      </c>
      <c r="W26" s="120">
        <f>G26+J26+M26+P26+S26+V26</f>
        <v>0</v>
      </c>
      <c r="X26" s="24">
        <v>0</v>
      </c>
      <c r="Y26" s="123">
        <f>W26+X26</f>
        <v>0</v>
      </c>
    </row>
    <row r="27" spans="1:26" x14ac:dyDescent="0.4">
      <c r="A27" s="23"/>
      <c r="B27" s="20"/>
      <c r="C27" s="20"/>
      <c r="D27" s="20"/>
      <c r="E27" s="20"/>
      <c r="F27" s="24"/>
      <c r="G27" s="24">
        <f t="shared" ref="G27:G30" si="24">E27*F27</f>
        <v>0</v>
      </c>
      <c r="H27" s="20"/>
      <c r="I27" s="24"/>
      <c r="J27" s="24">
        <f t="shared" ref="J27:J30" si="25">H27*I27</f>
        <v>0</v>
      </c>
      <c r="K27" s="20"/>
      <c r="L27" s="24"/>
      <c r="M27" s="24">
        <f t="shared" ref="M27:M30" si="26">K27*L27</f>
        <v>0</v>
      </c>
      <c r="N27" s="20"/>
      <c r="O27" s="24"/>
      <c r="P27" s="24">
        <f t="shared" ref="P27:P30" si="27">N27*O27</f>
        <v>0</v>
      </c>
      <c r="Q27" s="20"/>
      <c r="R27" s="24"/>
      <c r="S27" s="24">
        <f t="shared" ref="S27:S30" si="28">Q27*R27</f>
        <v>0</v>
      </c>
      <c r="T27" s="20"/>
      <c r="U27" s="24"/>
      <c r="V27" s="115">
        <f t="shared" ref="V27:V30" si="29">T27*U27</f>
        <v>0</v>
      </c>
      <c r="W27" s="120">
        <f>G27+J27+M27+P27+S27+V27</f>
        <v>0</v>
      </c>
      <c r="X27" s="24">
        <v>0</v>
      </c>
      <c r="Y27" s="123">
        <f t="shared" ref="Y27:Y30" si="30">W27+X27</f>
        <v>0</v>
      </c>
    </row>
    <row r="28" spans="1:26" x14ac:dyDescent="0.4">
      <c r="A28" s="23"/>
      <c r="B28" s="3"/>
      <c r="C28" s="3"/>
      <c r="D28" s="3"/>
      <c r="E28" s="3"/>
      <c r="F28" s="24"/>
      <c r="G28" s="24">
        <f t="shared" si="24"/>
        <v>0</v>
      </c>
      <c r="H28" s="3"/>
      <c r="I28" s="24"/>
      <c r="J28" s="24">
        <f t="shared" si="25"/>
        <v>0</v>
      </c>
      <c r="K28" s="3"/>
      <c r="L28" s="24"/>
      <c r="M28" s="24">
        <f t="shared" si="26"/>
        <v>0</v>
      </c>
      <c r="N28" s="3"/>
      <c r="O28" s="24"/>
      <c r="P28" s="24">
        <f t="shared" si="27"/>
        <v>0</v>
      </c>
      <c r="Q28" s="3"/>
      <c r="R28" s="24"/>
      <c r="S28" s="24">
        <f t="shared" si="28"/>
        <v>0</v>
      </c>
      <c r="T28" s="3"/>
      <c r="U28" s="24"/>
      <c r="V28" s="115">
        <f t="shared" si="29"/>
        <v>0</v>
      </c>
      <c r="W28" s="120">
        <f>G28+J28+M28+P28+S28+V28</f>
        <v>0</v>
      </c>
      <c r="X28" s="24">
        <v>0</v>
      </c>
      <c r="Y28" s="123">
        <f t="shared" si="30"/>
        <v>0</v>
      </c>
    </row>
    <row r="29" spans="1:26" x14ac:dyDescent="0.4">
      <c r="A29" s="23"/>
      <c r="B29" s="3"/>
      <c r="C29" s="3"/>
      <c r="D29" s="3"/>
      <c r="E29" s="3"/>
      <c r="F29" s="24"/>
      <c r="G29" s="24">
        <f t="shared" si="24"/>
        <v>0</v>
      </c>
      <c r="H29" s="3"/>
      <c r="I29" s="24"/>
      <c r="J29" s="24">
        <f t="shared" si="25"/>
        <v>0</v>
      </c>
      <c r="K29" s="3"/>
      <c r="L29" s="24"/>
      <c r="M29" s="24">
        <f t="shared" si="26"/>
        <v>0</v>
      </c>
      <c r="N29" s="3"/>
      <c r="O29" s="24"/>
      <c r="P29" s="24">
        <f t="shared" si="27"/>
        <v>0</v>
      </c>
      <c r="Q29" s="3"/>
      <c r="R29" s="24"/>
      <c r="S29" s="24">
        <f t="shared" si="28"/>
        <v>0</v>
      </c>
      <c r="T29" s="3"/>
      <c r="U29" s="24"/>
      <c r="V29" s="115">
        <f t="shared" si="29"/>
        <v>0</v>
      </c>
      <c r="W29" s="120">
        <f>G29+J29+M29+P29+S29+V29</f>
        <v>0</v>
      </c>
      <c r="X29" s="24">
        <v>0</v>
      </c>
      <c r="Y29" s="123">
        <f t="shared" si="30"/>
        <v>0</v>
      </c>
    </row>
    <row r="30" spans="1:26" ht="15" thickBot="1" x14ac:dyDescent="0.45">
      <c r="A30" s="26"/>
      <c r="B30" s="27"/>
      <c r="C30" s="27"/>
      <c r="D30" s="27"/>
      <c r="E30" s="27"/>
      <c r="F30" s="28"/>
      <c r="G30" s="28">
        <f t="shared" si="24"/>
        <v>0</v>
      </c>
      <c r="H30" s="27"/>
      <c r="I30" s="28"/>
      <c r="J30" s="28">
        <f t="shared" si="25"/>
        <v>0</v>
      </c>
      <c r="K30" s="27"/>
      <c r="L30" s="28"/>
      <c r="M30" s="28">
        <f t="shared" si="26"/>
        <v>0</v>
      </c>
      <c r="N30" s="27"/>
      <c r="O30" s="28"/>
      <c r="P30" s="28">
        <f t="shared" si="27"/>
        <v>0</v>
      </c>
      <c r="Q30" s="27"/>
      <c r="R30" s="28"/>
      <c r="S30" s="28">
        <f t="shared" si="28"/>
        <v>0</v>
      </c>
      <c r="T30" s="27"/>
      <c r="U30" s="28"/>
      <c r="V30" s="116">
        <f t="shared" si="29"/>
        <v>0</v>
      </c>
      <c r="W30" s="120">
        <f>G30+J30+M30+P30+S30+V30</f>
        <v>0</v>
      </c>
      <c r="X30" s="24">
        <v>0</v>
      </c>
      <c r="Y30" s="123">
        <f t="shared" si="30"/>
        <v>0</v>
      </c>
    </row>
    <row r="31" spans="1:26" ht="15" thickBot="1" x14ac:dyDescent="0.45">
      <c r="A31" s="30" t="s">
        <v>197</v>
      </c>
      <c r="B31" s="31"/>
      <c r="C31" s="31"/>
      <c r="D31" s="31"/>
      <c r="E31" s="31"/>
      <c r="F31" s="32"/>
      <c r="G31" s="32">
        <f>SUM(G26:G30)</f>
        <v>0</v>
      </c>
      <c r="H31" s="31"/>
      <c r="I31" s="32"/>
      <c r="J31" s="32">
        <f>SUM(J26:J30)</f>
        <v>0</v>
      </c>
      <c r="K31" s="31"/>
      <c r="L31" s="32"/>
      <c r="M31" s="32">
        <f>SUM(M26:M30)</f>
        <v>0</v>
      </c>
      <c r="N31" s="31"/>
      <c r="O31" s="32"/>
      <c r="P31" s="32">
        <f>SUM(P26:P30)</f>
        <v>0</v>
      </c>
      <c r="Q31" s="31"/>
      <c r="R31" s="32"/>
      <c r="S31" s="32">
        <f>SUM(S26:S30)</f>
        <v>0</v>
      </c>
      <c r="T31" s="31"/>
      <c r="U31" s="32"/>
      <c r="V31" s="122">
        <f>SUM(V26:V30)</f>
        <v>0</v>
      </c>
      <c r="W31" s="124">
        <f>SUM(W26:W30)</f>
        <v>0</v>
      </c>
      <c r="X31" s="124">
        <f>SUM(X26:X30)</f>
        <v>0</v>
      </c>
      <c r="Y31" s="47">
        <f t="shared" ref="Y31" si="31">SUM(Y26:Y30)</f>
        <v>0</v>
      </c>
      <c r="Z31" s="152" t="s">
        <v>164</v>
      </c>
    </row>
    <row r="32" spans="1:26" x14ac:dyDescent="0.4">
      <c r="A32" s="23" t="s">
        <v>166</v>
      </c>
      <c r="B32" s="20"/>
      <c r="C32" s="20"/>
      <c r="D32" s="20"/>
      <c r="E32" s="20"/>
      <c r="F32" s="24"/>
      <c r="G32" s="24">
        <f>E32*F32</f>
        <v>0</v>
      </c>
      <c r="H32" s="20"/>
      <c r="I32" s="24"/>
      <c r="J32" s="24">
        <f>H32*I32</f>
        <v>0</v>
      </c>
      <c r="K32" s="20"/>
      <c r="L32" s="24"/>
      <c r="M32" s="24">
        <f>K32*L32</f>
        <v>0</v>
      </c>
      <c r="N32" s="20"/>
      <c r="O32" s="24"/>
      <c r="P32" s="24">
        <f>N32*O32</f>
        <v>0</v>
      </c>
      <c r="Q32" s="20"/>
      <c r="R32" s="24"/>
      <c r="S32" s="24">
        <f>Q32*R32</f>
        <v>0</v>
      </c>
      <c r="T32" s="20"/>
      <c r="U32" s="24"/>
      <c r="V32" s="115">
        <f>T32*U32</f>
        <v>0</v>
      </c>
      <c r="W32" s="120">
        <f>G32+J32+M32+P32+S32+V32</f>
        <v>0</v>
      </c>
      <c r="X32" s="24">
        <v>0</v>
      </c>
      <c r="Y32" s="123">
        <f>W32+X32</f>
        <v>0</v>
      </c>
    </row>
    <row r="33" spans="1:26" x14ac:dyDescent="0.4">
      <c r="A33" s="23"/>
      <c r="B33" s="20"/>
      <c r="C33" s="20"/>
      <c r="D33" s="20"/>
      <c r="E33" s="20"/>
      <c r="F33" s="24"/>
      <c r="G33" s="24">
        <f t="shared" ref="G33:G36" si="32">E33*F33</f>
        <v>0</v>
      </c>
      <c r="H33" s="20"/>
      <c r="I33" s="24"/>
      <c r="J33" s="24">
        <f t="shared" ref="J33:J36" si="33">H33*I33</f>
        <v>0</v>
      </c>
      <c r="K33" s="20"/>
      <c r="L33" s="24"/>
      <c r="M33" s="24">
        <f t="shared" ref="M33:M36" si="34">K33*L33</f>
        <v>0</v>
      </c>
      <c r="N33" s="20"/>
      <c r="O33" s="24"/>
      <c r="P33" s="24">
        <f t="shared" ref="P33:P36" si="35">N33*O33</f>
        <v>0</v>
      </c>
      <c r="Q33" s="20"/>
      <c r="R33" s="24"/>
      <c r="S33" s="24">
        <f t="shared" ref="S33:S36" si="36">Q33*R33</f>
        <v>0</v>
      </c>
      <c r="T33" s="20"/>
      <c r="U33" s="24"/>
      <c r="V33" s="115">
        <f t="shared" ref="V33:V36" si="37">T33*U33</f>
        <v>0</v>
      </c>
      <c r="W33" s="120">
        <f>G33+J33+M33+P33+S33+V33</f>
        <v>0</v>
      </c>
      <c r="X33" s="24">
        <v>0</v>
      </c>
      <c r="Y33" s="123">
        <f t="shared" ref="Y33:Y36" si="38">W33+X33</f>
        <v>0</v>
      </c>
    </row>
    <row r="34" spans="1:26" x14ac:dyDescent="0.4">
      <c r="A34" s="23"/>
      <c r="B34" s="3"/>
      <c r="C34" s="3"/>
      <c r="D34" s="3"/>
      <c r="E34" s="3"/>
      <c r="F34" s="24"/>
      <c r="G34" s="24">
        <f t="shared" si="32"/>
        <v>0</v>
      </c>
      <c r="H34" s="3"/>
      <c r="I34" s="24"/>
      <c r="J34" s="24">
        <f t="shared" si="33"/>
        <v>0</v>
      </c>
      <c r="K34" s="3"/>
      <c r="L34" s="24"/>
      <c r="M34" s="24">
        <f t="shared" si="34"/>
        <v>0</v>
      </c>
      <c r="N34" s="3"/>
      <c r="O34" s="24"/>
      <c r="P34" s="24">
        <f t="shared" si="35"/>
        <v>0</v>
      </c>
      <c r="Q34" s="3"/>
      <c r="R34" s="24"/>
      <c r="S34" s="24">
        <f t="shared" si="36"/>
        <v>0</v>
      </c>
      <c r="T34" s="3"/>
      <c r="U34" s="24"/>
      <c r="V34" s="115">
        <f t="shared" si="37"/>
        <v>0</v>
      </c>
      <c r="W34" s="120">
        <f>G34+J34+M34+P34+S34+V34</f>
        <v>0</v>
      </c>
      <c r="X34" s="24">
        <v>0</v>
      </c>
      <c r="Y34" s="123">
        <f t="shared" si="38"/>
        <v>0</v>
      </c>
    </row>
    <row r="35" spans="1:26" x14ac:dyDescent="0.4">
      <c r="A35" s="23"/>
      <c r="B35" s="3"/>
      <c r="C35" s="3"/>
      <c r="D35" s="3"/>
      <c r="E35" s="3"/>
      <c r="F35" s="24"/>
      <c r="G35" s="24">
        <f t="shared" si="32"/>
        <v>0</v>
      </c>
      <c r="H35" s="3"/>
      <c r="I35" s="24"/>
      <c r="J35" s="24">
        <f t="shared" si="33"/>
        <v>0</v>
      </c>
      <c r="K35" s="3"/>
      <c r="L35" s="24"/>
      <c r="M35" s="24">
        <f t="shared" si="34"/>
        <v>0</v>
      </c>
      <c r="N35" s="3"/>
      <c r="O35" s="24"/>
      <c r="P35" s="24">
        <f t="shared" si="35"/>
        <v>0</v>
      </c>
      <c r="Q35" s="3"/>
      <c r="R35" s="24"/>
      <c r="S35" s="24">
        <f t="shared" si="36"/>
        <v>0</v>
      </c>
      <c r="T35" s="3"/>
      <c r="U35" s="24"/>
      <c r="V35" s="115">
        <f t="shared" si="37"/>
        <v>0</v>
      </c>
      <c r="W35" s="120">
        <f>G35+J35+M35+P35+S35+V35</f>
        <v>0</v>
      </c>
      <c r="X35" s="24">
        <v>0</v>
      </c>
      <c r="Y35" s="123">
        <f t="shared" si="38"/>
        <v>0</v>
      </c>
    </row>
    <row r="36" spans="1:26" ht="15" thickBot="1" x14ac:dyDescent="0.45">
      <c r="A36" s="26"/>
      <c r="B36" s="27"/>
      <c r="C36" s="27"/>
      <c r="D36" s="27"/>
      <c r="E36" s="27"/>
      <c r="F36" s="28"/>
      <c r="G36" s="28">
        <f t="shared" si="32"/>
        <v>0</v>
      </c>
      <c r="H36" s="27"/>
      <c r="I36" s="28"/>
      <c r="J36" s="28">
        <f t="shared" si="33"/>
        <v>0</v>
      </c>
      <c r="K36" s="27"/>
      <c r="L36" s="28"/>
      <c r="M36" s="28">
        <f t="shared" si="34"/>
        <v>0</v>
      </c>
      <c r="N36" s="27"/>
      <c r="O36" s="28"/>
      <c r="P36" s="28">
        <f t="shared" si="35"/>
        <v>0</v>
      </c>
      <c r="Q36" s="27"/>
      <c r="R36" s="28"/>
      <c r="S36" s="28">
        <f t="shared" si="36"/>
        <v>0</v>
      </c>
      <c r="T36" s="27"/>
      <c r="U36" s="28"/>
      <c r="V36" s="116">
        <f t="shared" si="37"/>
        <v>0</v>
      </c>
      <c r="W36" s="120">
        <f>G36+J36+M36+P36+S36+V36</f>
        <v>0</v>
      </c>
      <c r="X36" s="24">
        <v>0</v>
      </c>
      <c r="Y36" s="123">
        <f t="shared" si="38"/>
        <v>0</v>
      </c>
    </row>
    <row r="37" spans="1:26" ht="15" thickBot="1" x14ac:dyDescent="0.45">
      <c r="A37" s="30" t="s">
        <v>198</v>
      </c>
      <c r="B37" s="31"/>
      <c r="C37" s="31"/>
      <c r="D37" s="31"/>
      <c r="E37" s="31"/>
      <c r="F37" s="32"/>
      <c r="G37" s="32">
        <f>SUM(G32:G36)</f>
        <v>0</v>
      </c>
      <c r="H37" s="31"/>
      <c r="I37" s="32"/>
      <c r="J37" s="32">
        <f>SUM(J32:J36)</f>
        <v>0</v>
      </c>
      <c r="K37" s="31"/>
      <c r="L37" s="32"/>
      <c r="M37" s="32">
        <f>SUM(M32:M36)</f>
        <v>0</v>
      </c>
      <c r="N37" s="31"/>
      <c r="O37" s="32"/>
      <c r="P37" s="32">
        <f>SUM(P32:P36)</f>
        <v>0</v>
      </c>
      <c r="Q37" s="31"/>
      <c r="R37" s="32"/>
      <c r="S37" s="32">
        <f>SUM(S32:S36)</f>
        <v>0</v>
      </c>
      <c r="T37" s="31"/>
      <c r="U37" s="32"/>
      <c r="V37" s="122">
        <f>SUM(V32:V36)</f>
        <v>0</v>
      </c>
      <c r="W37" s="124">
        <f>SUM(W32:W36)</f>
        <v>0</v>
      </c>
      <c r="X37" s="124">
        <f>SUM(X32:X36)</f>
        <v>0</v>
      </c>
      <c r="Y37" s="47">
        <f t="shared" ref="Y37" si="39">SUM(Y32:Y36)</f>
        <v>0</v>
      </c>
      <c r="Z37" s="152" t="s">
        <v>166</v>
      </c>
    </row>
    <row r="38" spans="1:26" ht="15" thickBot="1" x14ac:dyDescent="0.45">
      <c r="A38" s="30" t="s">
        <v>93</v>
      </c>
      <c r="B38" s="31"/>
      <c r="C38" s="31"/>
      <c r="D38" s="31"/>
      <c r="E38" s="31"/>
      <c r="F38" s="32"/>
      <c r="G38" s="32">
        <f>G13+G19+G25+G31+G37</f>
        <v>6500</v>
      </c>
      <c r="H38" s="31"/>
      <c r="I38" s="32"/>
      <c r="J38" s="32">
        <f>J13+J19+J25+J31+J37</f>
        <v>6500</v>
      </c>
      <c r="K38" s="31"/>
      <c r="L38" s="32"/>
      <c r="M38" s="32">
        <f>M13+M19+M25+M31+M37</f>
        <v>6500</v>
      </c>
      <c r="N38" s="31"/>
      <c r="O38" s="32"/>
      <c r="P38" s="32">
        <f>P13+P19+P25+P31+P37</f>
        <v>6500</v>
      </c>
      <c r="Q38" s="31"/>
      <c r="R38" s="32"/>
      <c r="S38" s="32">
        <f>S13+S19+S25+S31+S37</f>
        <v>6500</v>
      </c>
      <c r="T38" s="31"/>
      <c r="U38" s="32"/>
      <c r="V38" s="122">
        <f>V13+V19+V25+V31+V37</f>
        <v>6500</v>
      </c>
      <c r="W38" s="124">
        <f>W13+W19+W25+W31+W37</f>
        <v>39000</v>
      </c>
      <c r="X38" s="124">
        <f t="shared" ref="X38:Y38" si="40">X13+X19+X25+X31+X37</f>
        <v>0</v>
      </c>
      <c r="Y38" s="47">
        <f t="shared" si="40"/>
        <v>39000</v>
      </c>
    </row>
    <row r="39" spans="1:26" s="1" customFormat="1" ht="14.15" x14ac:dyDescent="0.35">
      <c r="A39" s="152" t="s">
        <v>221</v>
      </c>
      <c r="Y39" s="104">
        <f>W38+X38</f>
        <v>39000</v>
      </c>
      <c r="Z39" s="152"/>
    </row>
    <row r="40" spans="1:26" s="1" customFormat="1" ht="14.15" x14ac:dyDescent="0.35">
      <c r="Z40" s="152"/>
    </row>
    <row r="41" spans="1:26" s="1" customFormat="1" ht="14.15" x14ac:dyDescent="0.35">
      <c r="Z41" s="152"/>
    </row>
    <row r="42" spans="1:26" s="1" customFormat="1" ht="14.15" x14ac:dyDescent="0.35">
      <c r="Z42" s="152"/>
    </row>
    <row r="43" spans="1:26" s="1" customFormat="1" ht="14.15" x14ac:dyDescent="0.35">
      <c r="Z43" s="152"/>
    </row>
    <row r="44" spans="1:26" s="1" customFormat="1" ht="14.15" x14ac:dyDescent="0.35">
      <c r="C44" s="25"/>
      <c r="Z44" s="152"/>
    </row>
    <row r="45" spans="1:26" s="1" customFormat="1" ht="14.15" x14ac:dyDescent="0.35">
      <c r="Z45" s="152"/>
    </row>
  </sheetData>
  <mergeCells count="7">
    <mergeCell ref="W6:Y6"/>
    <mergeCell ref="E6:G6"/>
    <mergeCell ref="H6:J6"/>
    <mergeCell ref="K6:M6"/>
    <mergeCell ref="N6:P6"/>
    <mergeCell ref="Q6:S6"/>
    <mergeCell ref="T6:V6"/>
  </mergeCells>
  <phoneticPr fontId="13" type="noConversion"/>
  <pageMargins left="1" right="1" top="1" bottom="1" header="0.3" footer="0.3"/>
  <pageSetup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1729-9594-4C81-A408-18005AF3AB48}">
  <dimension ref="A1:AK104"/>
  <sheetViews>
    <sheetView tabSelected="1" workbookViewId="0">
      <selection activeCell="A7" sqref="A7:AF23"/>
    </sheetView>
  </sheetViews>
  <sheetFormatPr defaultRowHeight="14.6" x14ac:dyDescent="0.4"/>
  <cols>
    <col min="1" max="1" width="6.23046875" customWidth="1"/>
    <col min="2" max="3" width="9.61328125" customWidth="1"/>
    <col min="5" max="5" width="12.4609375" customWidth="1"/>
    <col min="6" max="6" width="7.765625" customWidth="1"/>
    <col min="7" max="7" width="6.3828125" customWidth="1"/>
    <col min="8" max="8" width="6.15234375" customWidth="1"/>
    <col min="9" max="26" width="9.23046875" hidden="1" customWidth="1"/>
    <col min="27" max="27" width="10.3046875" hidden="1" customWidth="1"/>
    <col min="28" max="28" width="9.23046875" hidden="1" customWidth="1"/>
    <col min="31" max="32" width="9.23046875" customWidth="1"/>
    <col min="34" max="35" width="10.84375" customWidth="1"/>
    <col min="36" max="36" width="10.4609375" customWidth="1"/>
  </cols>
  <sheetData>
    <row r="1" spans="1:37" x14ac:dyDescent="0.4">
      <c r="A1" s="4" t="s">
        <v>8</v>
      </c>
      <c r="B1" s="4"/>
      <c r="G1" s="4" t="s">
        <v>71</v>
      </c>
    </row>
    <row r="2" spans="1:37" x14ac:dyDescent="0.4">
      <c r="A2" s="4" t="s">
        <v>118</v>
      </c>
      <c r="B2" s="4"/>
      <c r="G2" s="1" t="s">
        <v>85</v>
      </c>
    </row>
    <row r="3" spans="1:37" x14ac:dyDescent="0.4">
      <c r="A3" s="4" t="s">
        <v>117</v>
      </c>
      <c r="B3" s="4"/>
      <c r="G3" s="1" t="s">
        <v>72</v>
      </c>
    </row>
    <row r="4" spans="1:37" x14ac:dyDescent="0.4">
      <c r="A4" s="4" t="s">
        <v>119</v>
      </c>
      <c r="B4" s="4"/>
      <c r="G4" s="1" t="s">
        <v>79</v>
      </c>
    </row>
    <row r="5" spans="1:37" x14ac:dyDescent="0.4">
      <c r="G5" s="1" t="s">
        <v>82</v>
      </c>
    </row>
    <row r="6" spans="1:37" x14ac:dyDescent="0.4">
      <c r="A6" s="4" t="s">
        <v>75</v>
      </c>
      <c r="B6" s="4"/>
    </row>
    <row r="7" spans="1:37" s="67" customFormat="1" ht="84.9" x14ac:dyDescent="0.4">
      <c r="A7" s="5" t="s">
        <v>67</v>
      </c>
      <c r="B7" s="5" t="s">
        <v>157</v>
      </c>
      <c r="C7" s="5" t="s">
        <v>41</v>
      </c>
      <c r="D7" s="5" t="s">
        <v>42</v>
      </c>
      <c r="E7" s="5" t="s">
        <v>43</v>
      </c>
      <c r="F7" s="5" t="s">
        <v>73</v>
      </c>
      <c r="G7" s="5" t="s">
        <v>74</v>
      </c>
      <c r="H7" s="5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35" t="s">
        <v>49</v>
      </c>
      <c r="N7" s="2" t="s">
        <v>50</v>
      </c>
      <c r="O7" s="35" t="s">
        <v>51</v>
      </c>
      <c r="P7" s="36" t="s">
        <v>52</v>
      </c>
      <c r="Q7" s="36" t="s">
        <v>53</v>
      </c>
      <c r="R7" s="36" t="s">
        <v>54</v>
      </c>
      <c r="S7" s="35" t="s">
        <v>55</v>
      </c>
      <c r="T7" s="36" t="s">
        <v>56</v>
      </c>
      <c r="U7" s="36" t="s">
        <v>57</v>
      </c>
      <c r="V7" s="36" t="s">
        <v>58</v>
      </c>
      <c r="W7" s="36" t="s">
        <v>59</v>
      </c>
      <c r="X7" s="36" t="s">
        <v>60</v>
      </c>
      <c r="Y7" s="36" t="s">
        <v>61</v>
      </c>
      <c r="Z7" s="35" t="s">
        <v>62</v>
      </c>
      <c r="AA7" s="35" t="s">
        <v>63</v>
      </c>
      <c r="AB7" s="35" t="s">
        <v>64</v>
      </c>
      <c r="AC7" s="5" t="s">
        <v>65</v>
      </c>
      <c r="AD7" s="5" t="s">
        <v>66</v>
      </c>
      <c r="AE7" s="5" t="s">
        <v>121</v>
      </c>
      <c r="AF7" s="5" t="s">
        <v>116</v>
      </c>
      <c r="AH7" s="5" t="s">
        <v>206</v>
      </c>
      <c r="AI7" s="5" t="s">
        <v>205</v>
      </c>
      <c r="AJ7" s="5" t="s">
        <v>207</v>
      </c>
      <c r="AK7" s="5" t="s">
        <v>208</v>
      </c>
    </row>
    <row r="8" spans="1:37" s="68" customFormat="1" x14ac:dyDescent="0.4">
      <c r="A8" s="33">
        <v>1</v>
      </c>
      <c r="B8" s="33" t="s">
        <v>158</v>
      </c>
      <c r="C8" s="34" t="s">
        <v>68</v>
      </c>
      <c r="D8" s="34" t="s">
        <v>69</v>
      </c>
      <c r="E8" s="34" t="s">
        <v>70</v>
      </c>
      <c r="F8" s="34">
        <v>2</v>
      </c>
      <c r="G8" s="34">
        <v>5</v>
      </c>
      <c r="H8" s="34">
        <v>1</v>
      </c>
      <c r="I8" s="34">
        <f>IF((G8&gt;0),G8-1,0)</f>
        <v>4</v>
      </c>
      <c r="J8" s="34">
        <f>IF(G8&gt;2,G8-2,0)</f>
        <v>3</v>
      </c>
      <c r="K8" s="34">
        <f>IF(G8&lt;=2,G8,G8-J8)</f>
        <v>2</v>
      </c>
      <c r="L8" s="34">
        <v>350</v>
      </c>
      <c r="M8" s="40">
        <f>ROUND(L8*F8,0)</f>
        <v>700</v>
      </c>
      <c r="N8" s="34">
        <v>250</v>
      </c>
      <c r="O8" s="40">
        <f>ROUND(F8*I8*N8,0)</f>
        <v>2000</v>
      </c>
      <c r="P8" s="34">
        <v>75</v>
      </c>
      <c r="Q8" s="40">
        <f>ROUND(F8*J8*P8,0)</f>
        <v>450</v>
      </c>
      <c r="R8" s="40">
        <f>ROUND(F8*K8*P8,0)</f>
        <v>300</v>
      </c>
      <c r="S8" s="40">
        <f>Q8+R8</f>
        <v>750</v>
      </c>
      <c r="T8" s="34">
        <v>0</v>
      </c>
      <c r="U8" s="34">
        <v>0</v>
      </c>
      <c r="V8" s="40">
        <f>ROUND(I8*T8*U8,0)</f>
        <v>0</v>
      </c>
      <c r="W8" s="34">
        <v>0</v>
      </c>
      <c r="X8" s="34">
        <v>0</v>
      </c>
      <c r="Y8" s="34">
        <v>0</v>
      </c>
      <c r="Z8" s="40">
        <f>ROUND(W8*X8*Y8,0)</f>
        <v>0</v>
      </c>
      <c r="AA8" s="40">
        <v>650</v>
      </c>
      <c r="AB8" s="40">
        <v>250</v>
      </c>
      <c r="AC8" s="40">
        <f>M8+O8+S8+V8+Z8+AA8+AB8</f>
        <v>4350</v>
      </c>
      <c r="AD8" s="40">
        <f>AC8*H8</f>
        <v>4350</v>
      </c>
      <c r="AE8" s="40">
        <f>ROUND(AD8*0.599,0)</f>
        <v>2606</v>
      </c>
      <c r="AF8" s="40">
        <f>AD8+AE8</f>
        <v>6956</v>
      </c>
      <c r="AH8" s="75" t="s">
        <v>158</v>
      </c>
      <c r="AI8" s="40">
        <f>AD10+AD26+AD42+AD58+AD74+AD90</f>
        <v>26100</v>
      </c>
      <c r="AJ8" s="40">
        <f>AE10+AE26+AE42+AE58+AE74+AE90</f>
        <v>15636</v>
      </c>
      <c r="AK8" s="40">
        <f>AF10+AF26+AF42+AF58+AF74+AF90</f>
        <v>41736</v>
      </c>
    </row>
    <row r="9" spans="1:37" s="68" customFormat="1" ht="15" thickBot="1" x14ac:dyDescent="0.45">
      <c r="A9" s="44">
        <v>1</v>
      </c>
      <c r="B9" s="44" t="s">
        <v>158</v>
      </c>
      <c r="C9" s="37"/>
      <c r="D9" s="37"/>
      <c r="E9" s="37"/>
      <c r="F9" s="37"/>
      <c r="G9" s="37"/>
      <c r="H9" s="37"/>
      <c r="I9" s="37">
        <f t="shared" ref="I9:I18" si="0">IF((G9&gt;0),G9-1,0)</f>
        <v>0</v>
      </c>
      <c r="J9" s="37">
        <f t="shared" ref="J9:J18" si="1">IF(G9&gt;2,G9-2,0)</f>
        <v>0</v>
      </c>
      <c r="K9" s="37">
        <f t="shared" ref="K9:K18" si="2">IF(G9&lt;=2,G9,G9-J9)</f>
        <v>0</v>
      </c>
      <c r="L9" s="37">
        <v>0</v>
      </c>
      <c r="M9" s="42">
        <f t="shared" ref="M9:M18" si="3">ROUND(L9*F9,0)</f>
        <v>0</v>
      </c>
      <c r="N9" s="37">
        <v>0</v>
      </c>
      <c r="O9" s="42">
        <f t="shared" ref="O9:O18" si="4">ROUND(F9*I9*N9,0)</f>
        <v>0</v>
      </c>
      <c r="P9" s="37">
        <v>0</v>
      </c>
      <c r="Q9" s="42">
        <f>ROUND(F9*J9*P9,0)</f>
        <v>0</v>
      </c>
      <c r="R9" s="42">
        <f t="shared" ref="R9:R18" si="5">ROUND(F9*K9*P9,0)</f>
        <v>0</v>
      </c>
      <c r="S9" s="42">
        <f t="shared" ref="S9:S18" si="6">Q9+R9</f>
        <v>0</v>
      </c>
      <c r="T9" s="37">
        <v>0</v>
      </c>
      <c r="U9" s="37">
        <v>0</v>
      </c>
      <c r="V9" s="42">
        <f t="shared" ref="V9:V18" si="7">ROUND(I9*T9*U9,0)</f>
        <v>0</v>
      </c>
      <c r="W9" s="37">
        <v>0</v>
      </c>
      <c r="X9" s="37">
        <v>0</v>
      </c>
      <c r="Y9" s="37">
        <v>0</v>
      </c>
      <c r="Z9" s="42">
        <f t="shared" ref="Z9:Z18" si="8">ROUND(W9*X9*Y9,0)</f>
        <v>0</v>
      </c>
      <c r="AA9" s="42">
        <v>0</v>
      </c>
      <c r="AB9" s="42">
        <v>0</v>
      </c>
      <c r="AC9" s="42">
        <f t="shared" ref="AC9:AC18" si="9">M9+O9+S9+V9+Z9+AA9+AB9</f>
        <v>0</v>
      </c>
      <c r="AD9" s="42">
        <f t="shared" ref="AD9:AD18" si="10">AC9*H9</f>
        <v>0</v>
      </c>
      <c r="AE9" s="42">
        <f t="shared" ref="AE9:AE18" si="11">ROUND(AD9*0.599,0)</f>
        <v>0</v>
      </c>
      <c r="AF9" s="42">
        <f t="shared" ref="AF9:AF18" si="12">AD9+AE9</f>
        <v>0</v>
      </c>
      <c r="AH9" s="75" t="s">
        <v>160</v>
      </c>
      <c r="AI9" s="40">
        <f>AD13+AD29+AD45+AD61+AD77+AD93</f>
        <v>0</v>
      </c>
      <c r="AJ9" s="40">
        <f t="shared" ref="AJ9:AK9" si="13">AE13+AE29+AE45+AE61+AE77+AE93</f>
        <v>0</v>
      </c>
      <c r="AK9" s="40">
        <f t="shared" si="13"/>
        <v>0</v>
      </c>
    </row>
    <row r="10" spans="1:37" s="68" customFormat="1" ht="15" thickBot="1" x14ac:dyDescent="0.45">
      <c r="A10" s="130">
        <v>1</v>
      </c>
      <c r="B10" s="131" t="s">
        <v>199</v>
      </c>
      <c r="C10" s="95"/>
      <c r="D10" s="95"/>
      <c r="E10" s="95"/>
      <c r="F10" s="95"/>
      <c r="G10" s="95"/>
      <c r="H10" s="95"/>
      <c r="I10" s="128">
        <f t="shared" si="0"/>
        <v>0</v>
      </c>
      <c r="J10" s="128">
        <f t="shared" si="1"/>
        <v>0</v>
      </c>
      <c r="K10" s="128">
        <f t="shared" si="2"/>
        <v>0</v>
      </c>
      <c r="L10" s="128">
        <v>0</v>
      </c>
      <c r="M10" s="129">
        <f t="shared" si="3"/>
        <v>0</v>
      </c>
      <c r="N10" s="128">
        <v>0</v>
      </c>
      <c r="O10" s="129">
        <f t="shared" si="4"/>
        <v>0</v>
      </c>
      <c r="P10" s="128">
        <v>0</v>
      </c>
      <c r="Q10" s="129">
        <f t="shared" ref="Q10:Q20" si="14">ROUND(F10*J10*P10,0)</f>
        <v>0</v>
      </c>
      <c r="R10" s="129">
        <f t="shared" si="5"/>
        <v>0</v>
      </c>
      <c r="S10" s="129">
        <f t="shared" si="6"/>
        <v>0</v>
      </c>
      <c r="T10" s="128">
        <v>0</v>
      </c>
      <c r="U10" s="128">
        <v>0</v>
      </c>
      <c r="V10" s="129">
        <f t="shared" si="7"/>
        <v>0</v>
      </c>
      <c r="W10" s="128">
        <v>0</v>
      </c>
      <c r="X10" s="128">
        <v>0</v>
      </c>
      <c r="Y10" s="128">
        <v>0</v>
      </c>
      <c r="Z10" s="129">
        <f t="shared" si="8"/>
        <v>0</v>
      </c>
      <c r="AA10" s="129">
        <v>0</v>
      </c>
      <c r="AB10" s="129">
        <v>0</v>
      </c>
      <c r="AC10" s="97">
        <f>SUM(AC8:AC9)</f>
        <v>4350</v>
      </c>
      <c r="AD10" s="97">
        <f t="shared" ref="AD10:AF10" si="15">SUM(AD8:AD9)</f>
        <v>4350</v>
      </c>
      <c r="AE10" s="97">
        <f t="shared" si="15"/>
        <v>2606</v>
      </c>
      <c r="AF10" s="97">
        <f t="shared" si="15"/>
        <v>6956</v>
      </c>
      <c r="AH10" s="75" t="s">
        <v>162</v>
      </c>
      <c r="AI10" s="40">
        <f>AD16+AD32+AD48+AD64+AD80+AD96</f>
        <v>0</v>
      </c>
      <c r="AJ10" s="40">
        <f t="shared" ref="AJ10:AK10" si="16">AE16+AE32+AE48+AE64+AE80+AE96</f>
        <v>0</v>
      </c>
      <c r="AK10" s="40">
        <f t="shared" si="16"/>
        <v>0</v>
      </c>
    </row>
    <row r="11" spans="1:37" s="68" customFormat="1" x14ac:dyDescent="0.4">
      <c r="A11" s="125">
        <v>1</v>
      </c>
      <c r="B11" s="125" t="s">
        <v>160</v>
      </c>
      <c r="C11" s="126"/>
      <c r="D11" s="126"/>
      <c r="E11" s="126"/>
      <c r="F11" s="126"/>
      <c r="G11" s="126"/>
      <c r="H11" s="126"/>
      <c r="I11" s="126">
        <f t="shared" ref="I11:I17" si="17">IF((G11&gt;0),G11-1,0)</f>
        <v>0</v>
      </c>
      <c r="J11" s="126">
        <f t="shared" ref="J11:J17" si="18">IF(G11&gt;2,G11-2,0)</f>
        <v>0</v>
      </c>
      <c r="K11" s="126">
        <f t="shared" ref="K11:K17" si="19">IF(G11&lt;=2,G11,G11-J11)</f>
        <v>0</v>
      </c>
      <c r="L11" s="126">
        <v>0</v>
      </c>
      <c r="M11" s="127">
        <f t="shared" ref="M11:M17" si="20">ROUND(L11*F11,0)</f>
        <v>0</v>
      </c>
      <c r="N11" s="126">
        <v>0</v>
      </c>
      <c r="O11" s="127">
        <f t="shared" ref="O11:O17" si="21">ROUND(F11*I11*N11,0)</f>
        <v>0</v>
      </c>
      <c r="P11" s="126">
        <v>0</v>
      </c>
      <c r="Q11" s="127">
        <f t="shared" ref="Q11:Q17" si="22">ROUND(F11*J11*P11,0)</f>
        <v>0</v>
      </c>
      <c r="R11" s="127">
        <f t="shared" ref="R11:R17" si="23">ROUND(F11*K11*P11,0)</f>
        <v>0</v>
      </c>
      <c r="S11" s="127">
        <f t="shared" ref="S11:S17" si="24">Q11+R11</f>
        <v>0</v>
      </c>
      <c r="T11" s="126">
        <v>0</v>
      </c>
      <c r="U11" s="126">
        <v>0</v>
      </c>
      <c r="V11" s="127">
        <f t="shared" ref="V11:V17" si="25">ROUND(I11*T11*U11,0)</f>
        <v>0</v>
      </c>
      <c r="W11" s="126">
        <v>0</v>
      </c>
      <c r="X11" s="126">
        <v>0</v>
      </c>
      <c r="Y11" s="126">
        <v>0</v>
      </c>
      <c r="Z11" s="127">
        <f t="shared" ref="Z11:Z17" si="26">ROUND(W11*X11*Y11,0)</f>
        <v>0</v>
      </c>
      <c r="AA11" s="127">
        <v>0</v>
      </c>
      <c r="AB11" s="127">
        <v>0</v>
      </c>
      <c r="AC11" s="127">
        <f t="shared" ref="AC11:AC17" si="27">M11+O11+S11+V11+Z11+AA11+AB11</f>
        <v>0</v>
      </c>
      <c r="AD11" s="43">
        <f t="shared" ref="AD11:AD17" si="28">AC11*H11</f>
        <v>0</v>
      </c>
      <c r="AE11" s="43">
        <f>ROUND(AD11*0.599,0)</f>
        <v>0</v>
      </c>
      <c r="AF11" s="43">
        <f t="shared" ref="AF11:AF17" si="29">AD11+AE11</f>
        <v>0</v>
      </c>
      <c r="AH11" s="75" t="s">
        <v>164</v>
      </c>
      <c r="AI11" s="40">
        <f>AD19+AD35+AD51+AD67+AD83+AD99</f>
        <v>0</v>
      </c>
      <c r="AJ11" s="40">
        <f t="shared" ref="AJ11:AK11" si="30">AE19+AE35+AE51+AE67+AE83+AE99</f>
        <v>0</v>
      </c>
      <c r="AK11" s="40">
        <f t="shared" si="30"/>
        <v>0</v>
      </c>
    </row>
    <row r="12" spans="1:37" s="68" customFormat="1" ht="15" thickBot="1" x14ac:dyDescent="0.45">
      <c r="A12" s="44">
        <v>1</v>
      </c>
      <c r="B12" s="44" t="s">
        <v>160</v>
      </c>
      <c r="C12" s="37"/>
      <c r="D12" s="37"/>
      <c r="E12" s="37"/>
      <c r="F12" s="37"/>
      <c r="G12" s="37"/>
      <c r="H12" s="37"/>
      <c r="I12" s="37">
        <f t="shared" si="17"/>
        <v>0</v>
      </c>
      <c r="J12" s="37">
        <f t="shared" si="18"/>
        <v>0</v>
      </c>
      <c r="K12" s="37">
        <f t="shared" si="19"/>
        <v>0</v>
      </c>
      <c r="L12" s="37">
        <v>0</v>
      </c>
      <c r="M12" s="42">
        <f t="shared" si="20"/>
        <v>0</v>
      </c>
      <c r="N12" s="37">
        <v>0</v>
      </c>
      <c r="O12" s="42">
        <f t="shared" si="21"/>
        <v>0</v>
      </c>
      <c r="P12" s="37">
        <v>0</v>
      </c>
      <c r="Q12" s="42">
        <f t="shared" si="22"/>
        <v>0</v>
      </c>
      <c r="R12" s="42">
        <f t="shared" si="23"/>
        <v>0</v>
      </c>
      <c r="S12" s="42">
        <f t="shared" si="24"/>
        <v>0</v>
      </c>
      <c r="T12" s="37">
        <v>0</v>
      </c>
      <c r="U12" s="37">
        <v>0</v>
      </c>
      <c r="V12" s="42">
        <f t="shared" si="25"/>
        <v>0</v>
      </c>
      <c r="W12" s="37">
        <v>0</v>
      </c>
      <c r="X12" s="37">
        <v>0</v>
      </c>
      <c r="Y12" s="37">
        <v>0</v>
      </c>
      <c r="Z12" s="42">
        <f t="shared" si="26"/>
        <v>0</v>
      </c>
      <c r="AA12" s="42">
        <v>0</v>
      </c>
      <c r="AB12" s="42">
        <v>0</v>
      </c>
      <c r="AC12" s="42">
        <f t="shared" si="27"/>
        <v>0</v>
      </c>
      <c r="AD12" s="42">
        <f t="shared" si="28"/>
        <v>0</v>
      </c>
      <c r="AE12" s="42">
        <f>ROUND(AD12*0.599,0)</f>
        <v>0</v>
      </c>
      <c r="AF12" s="42">
        <f t="shared" si="29"/>
        <v>0</v>
      </c>
      <c r="AH12" s="75" t="s">
        <v>166</v>
      </c>
      <c r="AI12" s="40">
        <f>AD22+AD38+AD54+AD70+AD86+AD102</f>
        <v>0</v>
      </c>
      <c r="AJ12" s="40">
        <f t="shared" ref="AJ12:AK12" si="31">AE22+AE38+AE54+AE70+AE86+AE102</f>
        <v>0</v>
      </c>
      <c r="AK12" s="40">
        <f t="shared" si="31"/>
        <v>0</v>
      </c>
    </row>
    <row r="13" spans="1:37" s="68" customFormat="1" ht="15" thickBot="1" x14ac:dyDescent="0.45">
      <c r="A13" s="130">
        <v>1</v>
      </c>
      <c r="B13" s="131" t="s">
        <v>200</v>
      </c>
      <c r="C13" s="95"/>
      <c r="D13" s="95"/>
      <c r="E13" s="95"/>
      <c r="F13" s="95"/>
      <c r="G13" s="95"/>
      <c r="H13" s="95"/>
      <c r="I13" s="128">
        <f t="shared" si="17"/>
        <v>0</v>
      </c>
      <c r="J13" s="128">
        <f t="shared" si="18"/>
        <v>0</v>
      </c>
      <c r="K13" s="128">
        <f t="shared" si="19"/>
        <v>0</v>
      </c>
      <c r="L13" s="128">
        <v>0</v>
      </c>
      <c r="M13" s="129">
        <f t="shared" si="20"/>
        <v>0</v>
      </c>
      <c r="N13" s="128">
        <v>0</v>
      </c>
      <c r="O13" s="129">
        <f t="shared" si="21"/>
        <v>0</v>
      </c>
      <c r="P13" s="128">
        <v>0</v>
      </c>
      <c r="Q13" s="129">
        <f t="shared" si="22"/>
        <v>0</v>
      </c>
      <c r="R13" s="129">
        <f t="shared" si="23"/>
        <v>0</v>
      </c>
      <c r="S13" s="129">
        <f t="shared" si="24"/>
        <v>0</v>
      </c>
      <c r="T13" s="128">
        <v>0</v>
      </c>
      <c r="U13" s="128">
        <v>0</v>
      </c>
      <c r="V13" s="129">
        <f t="shared" si="25"/>
        <v>0</v>
      </c>
      <c r="W13" s="128">
        <v>0</v>
      </c>
      <c r="X13" s="128">
        <v>0</v>
      </c>
      <c r="Y13" s="128">
        <v>0</v>
      </c>
      <c r="Z13" s="129">
        <f t="shared" si="26"/>
        <v>0</v>
      </c>
      <c r="AA13" s="129">
        <v>0</v>
      </c>
      <c r="AB13" s="129">
        <v>0</v>
      </c>
      <c r="AC13" s="97">
        <f>SUM(AC11:AC12)</f>
        <v>0</v>
      </c>
      <c r="AD13" s="97">
        <f t="shared" ref="AD13:AF13" si="32">SUM(AD11:AD12)</f>
        <v>0</v>
      </c>
      <c r="AE13" s="97">
        <f t="shared" si="32"/>
        <v>0</v>
      </c>
      <c r="AF13" s="97">
        <f t="shared" si="32"/>
        <v>0</v>
      </c>
      <c r="AH13" s="75" t="s">
        <v>21</v>
      </c>
      <c r="AI13" s="40">
        <f>SUM(AI8:AI12)</f>
        <v>26100</v>
      </c>
      <c r="AJ13" s="40">
        <f t="shared" ref="AJ13:AK13" si="33">SUM(AJ8:AJ12)</f>
        <v>15636</v>
      </c>
      <c r="AK13" s="40">
        <f t="shared" si="33"/>
        <v>41736</v>
      </c>
    </row>
    <row r="14" spans="1:37" s="68" customFormat="1" x14ac:dyDescent="0.4">
      <c r="A14" s="45">
        <v>1</v>
      </c>
      <c r="B14" s="45" t="s">
        <v>162</v>
      </c>
      <c r="C14" s="38"/>
      <c r="D14" s="38"/>
      <c r="E14" s="38"/>
      <c r="F14" s="38"/>
      <c r="G14" s="38"/>
      <c r="H14" s="38"/>
      <c r="I14" s="38">
        <f t="shared" si="17"/>
        <v>0</v>
      </c>
      <c r="J14" s="38">
        <f t="shared" si="18"/>
        <v>0</v>
      </c>
      <c r="K14" s="38">
        <f t="shared" si="19"/>
        <v>0</v>
      </c>
      <c r="L14" s="38">
        <v>0</v>
      </c>
      <c r="M14" s="43">
        <f t="shared" si="20"/>
        <v>0</v>
      </c>
      <c r="N14" s="38">
        <v>0</v>
      </c>
      <c r="O14" s="43">
        <f t="shared" si="21"/>
        <v>0</v>
      </c>
      <c r="P14" s="38">
        <v>0</v>
      </c>
      <c r="Q14" s="43">
        <f t="shared" si="22"/>
        <v>0</v>
      </c>
      <c r="R14" s="43">
        <f t="shared" si="23"/>
        <v>0</v>
      </c>
      <c r="S14" s="43">
        <f t="shared" si="24"/>
        <v>0</v>
      </c>
      <c r="T14" s="38">
        <v>0</v>
      </c>
      <c r="U14" s="38">
        <v>0</v>
      </c>
      <c r="V14" s="43">
        <f t="shared" si="25"/>
        <v>0</v>
      </c>
      <c r="W14" s="38">
        <v>0</v>
      </c>
      <c r="X14" s="38">
        <v>0</v>
      </c>
      <c r="Y14" s="38">
        <v>0</v>
      </c>
      <c r="Z14" s="43">
        <f t="shared" si="26"/>
        <v>0</v>
      </c>
      <c r="AA14" s="43">
        <v>0</v>
      </c>
      <c r="AB14" s="43">
        <v>0</v>
      </c>
      <c r="AC14" s="43">
        <f t="shared" si="27"/>
        <v>0</v>
      </c>
      <c r="AD14" s="43">
        <f t="shared" si="28"/>
        <v>0</v>
      </c>
      <c r="AE14" s="43">
        <f t="shared" ref="AE14:AE17" si="34">ROUND(AD14*0.599,0)</f>
        <v>0</v>
      </c>
      <c r="AF14" s="43">
        <f t="shared" si="29"/>
        <v>0</v>
      </c>
      <c r="AI14" s="106">
        <f>AD104</f>
        <v>26100</v>
      </c>
      <c r="AJ14" s="106">
        <f>AE104</f>
        <v>15636</v>
      </c>
      <c r="AK14" s="106">
        <f>AF104</f>
        <v>41736</v>
      </c>
    </row>
    <row r="15" spans="1:37" s="68" customFormat="1" ht="15" thickBot="1" x14ac:dyDescent="0.45">
      <c r="A15" s="44">
        <v>1</v>
      </c>
      <c r="B15" s="44" t="s">
        <v>162</v>
      </c>
      <c r="C15" s="37"/>
      <c r="D15" s="37"/>
      <c r="E15" s="37"/>
      <c r="F15" s="37"/>
      <c r="G15" s="37"/>
      <c r="H15" s="37"/>
      <c r="I15" s="37">
        <f t="shared" si="17"/>
        <v>0</v>
      </c>
      <c r="J15" s="37">
        <f t="shared" si="18"/>
        <v>0</v>
      </c>
      <c r="K15" s="37">
        <f t="shared" si="19"/>
        <v>0</v>
      </c>
      <c r="L15" s="37">
        <v>0</v>
      </c>
      <c r="M15" s="42">
        <f t="shared" si="20"/>
        <v>0</v>
      </c>
      <c r="N15" s="37">
        <v>0</v>
      </c>
      <c r="O15" s="42">
        <f t="shared" si="21"/>
        <v>0</v>
      </c>
      <c r="P15" s="37">
        <v>0</v>
      </c>
      <c r="Q15" s="42">
        <f t="shared" si="22"/>
        <v>0</v>
      </c>
      <c r="R15" s="42">
        <f t="shared" si="23"/>
        <v>0</v>
      </c>
      <c r="S15" s="42">
        <f t="shared" si="24"/>
        <v>0</v>
      </c>
      <c r="T15" s="37">
        <v>0</v>
      </c>
      <c r="U15" s="37">
        <v>0</v>
      </c>
      <c r="V15" s="42">
        <f t="shared" si="25"/>
        <v>0</v>
      </c>
      <c r="W15" s="37">
        <v>0</v>
      </c>
      <c r="X15" s="37">
        <v>0</v>
      </c>
      <c r="Y15" s="37">
        <v>0</v>
      </c>
      <c r="Z15" s="42">
        <f t="shared" si="26"/>
        <v>0</v>
      </c>
      <c r="AA15" s="42">
        <v>0</v>
      </c>
      <c r="AB15" s="42">
        <v>0</v>
      </c>
      <c r="AC15" s="42">
        <f t="shared" si="27"/>
        <v>0</v>
      </c>
      <c r="AD15" s="42">
        <f t="shared" si="28"/>
        <v>0</v>
      </c>
      <c r="AE15" s="42">
        <f t="shared" si="34"/>
        <v>0</v>
      </c>
      <c r="AF15" s="42">
        <f t="shared" si="29"/>
        <v>0</v>
      </c>
    </row>
    <row r="16" spans="1:37" s="137" customFormat="1" ht="15" thickBot="1" x14ac:dyDescent="0.45">
      <c r="A16" s="130">
        <v>1</v>
      </c>
      <c r="B16" s="131" t="s">
        <v>201</v>
      </c>
      <c r="C16" s="95"/>
      <c r="D16" s="95"/>
      <c r="E16" s="95"/>
      <c r="F16" s="95"/>
      <c r="G16" s="95"/>
      <c r="H16" s="95"/>
      <c r="I16" s="95">
        <f t="shared" si="17"/>
        <v>0</v>
      </c>
      <c r="J16" s="95">
        <f t="shared" si="18"/>
        <v>0</v>
      </c>
      <c r="K16" s="95">
        <f t="shared" si="19"/>
        <v>0</v>
      </c>
      <c r="L16" s="95">
        <v>0</v>
      </c>
      <c r="M16" s="97">
        <f t="shared" si="20"/>
        <v>0</v>
      </c>
      <c r="N16" s="95">
        <v>0</v>
      </c>
      <c r="O16" s="97">
        <f t="shared" si="21"/>
        <v>0</v>
      </c>
      <c r="P16" s="95">
        <v>0</v>
      </c>
      <c r="Q16" s="97">
        <f t="shared" si="22"/>
        <v>0</v>
      </c>
      <c r="R16" s="97">
        <f t="shared" si="23"/>
        <v>0</v>
      </c>
      <c r="S16" s="97">
        <f t="shared" si="24"/>
        <v>0</v>
      </c>
      <c r="T16" s="95">
        <v>0</v>
      </c>
      <c r="U16" s="95">
        <v>0</v>
      </c>
      <c r="V16" s="97">
        <f t="shared" si="25"/>
        <v>0</v>
      </c>
      <c r="W16" s="95">
        <v>0</v>
      </c>
      <c r="X16" s="95">
        <v>0</v>
      </c>
      <c r="Y16" s="95">
        <v>0</v>
      </c>
      <c r="Z16" s="97">
        <f t="shared" si="26"/>
        <v>0</v>
      </c>
      <c r="AA16" s="97">
        <v>0</v>
      </c>
      <c r="AB16" s="97">
        <v>0</v>
      </c>
      <c r="AC16" s="97">
        <f>SUM(AC14:AC15)</f>
        <v>0</v>
      </c>
      <c r="AD16" s="97">
        <f t="shared" ref="AD16:AF16" si="35">SUM(AD14:AD15)</f>
        <v>0</v>
      </c>
      <c r="AE16" s="97">
        <f t="shared" si="35"/>
        <v>0</v>
      </c>
      <c r="AF16" s="97">
        <f t="shared" si="35"/>
        <v>0</v>
      </c>
    </row>
    <row r="17" spans="1:32" s="68" customFormat="1" x14ac:dyDescent="0.4">
      <c r="A17" s="125">
        <v>1</v>
      </c>
      <c r="B17" s="125" t="s">
        <v>164</v>
      </c>
      <c r="C17" s="126"/>
      <c r="D17" s="126"/>
      <c r="E17" s="126"/>
      <c r="F17" s="126"/>
      <c r="G17" s="126"/>
      <c r="H17" s="126"/>
      <c r="I17" s="126">
        <f t="shared" si="17"/>
        <v>0</v>
      </c>
      <c r="J17" s="126">
        <f t="shared" si="18"/>
        <v>0</v>
      </c>
      <c r="K17" s="126">
        <f t="shared" si="19"/>
        <v>0</v>
      </c>
      <c r="L17" s="126">
        <v>0</v>
      </c>
      <c r="M17" s="127">
        <f t="shared" si="20"/>
        <v>0</v>
      </c>
      <c r="N17" s="126">
        <v>0</v>
      </c>
      <c r="O17" s="127">
        <f t="shared" si="21"/>
        <v>0</v>
      </c>
      <c r="P17" s="126">
        <v>0</v>
      </c>
      <c r="Q17" s="127">
        <f t="shared" si="22"/>
        <v>0</v>
      </c>
      <c r="R17" s="127">
        <f t="shared" si="23"/>
        <v>0</v>
      </c>
      <c r="S17" s="127">
        <f t="shared" si="24"/>
        <v>0</v>
      </c>
      <c r="T17" s="126">
        <v>0</v>
      </c>
      <c r="U17" s="126">
        <v>0</v>
      </c>
      <c r="V17" s="127">
        <f t="shared" si="25"/>
        <v>0</v>
      </c>
      <c r="W17" s="126">
        <v>0</v>
      </c>
      <c r="X17" s="126">
        <v>0</v>
      </c>
      <c r="Y17" s="126">
        <v>0</v>
      </c>
      <c r="Z17" s="127">
        <f t="shared" si="26"/>
        <v>0</v>
      </c>
      <c r="AA17" s="127">
        <v>0</v>
      </c>
      <c r="AB17" s="127">
        <v>0</v>
      </c>
      <c r="AC17" s="127">
        <f t="shared" si="27"/>
        <v>0</v>
      </c>
      <c r="AD17" s="43">
        <f t="shared" si="28"/>
        <v>0</v>
      </c>
      <c r="AE17" s="43">
        <f t="shared" si="34"/>
        <v>0</v>
      </c>
      <c r="AF17" s="43">
        <f t="shared" si="29"/>
        <v>0</v>
      </c>
    </row>
    <row r="18" spans="1:32" s="68" customFormat="1" ht="15" thickBot="1" x14ac:dyDescent="0.45">
      <c r="A18" s="44">
        <v>1</v>
      </c>
      <c r="B18" s="44" t="s">
        <v>164</v>
      </c>
      <c r="C18" s="37"/>
      <c r="D18" s="37"/>
      <c r="E18" s="37"/>
      <c r="F18" s="37"/>
      <c r="G18" s="37"/>
      <c r="H18" s="37"/>
      <c r="I18" s="37">
        <f t="shared" si="0"/>
        <v>0</v>
      </c>
      <c r="J18" s="37">
        <f t="shared" si="1"/>
        <v>0</v>
      </c>
      <c r="K18" s="37">
        <f t="shared" si="2"/>
        <v>0</v>
      </c>
      <c r="L18" s="37">
        <v>0</v>
      </c>
      <c r="M18" s="42">
        <f t="shared" si="3"/>
        <v>0</v>
      </c>
      <c r="N18" s="37">
        <v>0</v>
      </c>
      <c r="O18" s="42">
        <f t="shared" si="4"/>
        <v>0</v>
      </c>
      <c r="P18" s="37">
        <v>0</v>
      </c>
      <c r="Q18" s="42">
        <f t="shared" si="14"/>
        <v>0</v>
      </c>
      <c r="R18" s="42">
        <f t="shared" si="5"/>
        <v>0</v>
      </c>
      <c r="S18" s="42">
        <f t="shared" si="6"/>
        <v>0</v>
      </c>
      <c r="T18" s="37">
        <v>0</v>
      </c>
      <c r="U18" s="37">
        <v>0</v>
      </c>
      <c r="V18" s="42">
        <f t="shared" si="7"/>
        <v>0</v>
      </c>
      <c r="W18" s="37">
        <v>0</v>
      </c>
      <c r="X18" s="37">
        <v>0</v>
      </c>
      <c r="Y18" s="37">
        <v>0</v>
      </c>
      <c r="Z18" s="42">
        <f t="shared" si="8"/>
        <v>0</v>
      </c>
      <c r="AA18" s="42">
        <v>0</v>
      </c>
      <c r="AB18" s="42">
        <v>0</v>
      </c>
      <c r="AC18" s="42">
        <f t="shared" si="9"/>
        <v>0</v>
      </c>
      <c r="AD18" s="42">
        <f t="shared" si="10"/>
        <v>0</v>
      </c>
      <c r="AE18" s="42">
        <f t="shared" si="11"/>
        <v>0</v>
      </c>
      <c r="AF18" s="42">
        <f t="shared" si="12"/>
        <v>0</v>
      </c>
    </row>
    <row r="19" spans="1:32" s="68" customFormat="1" ht="15" thickBot="1" x14ac:dyDescent="0.45">
      <c r="A19" s="130">
        <v>1</v>
      </c>
      <c r="B19" s="131" t="s">
        <v>202</v>
      </c>
      <c r="C19" s="95"/>
      <c r="D19" s="95"/>
      <c r="E19" s="95"/>
      <c r="F19" s="95"/>
      <c r="G19" s="95"/>
      <c r="H19" s="95"/>
      <c r="I19" s="95">
        <f t="shared" ref="I19:I20" si="36">IF((G19&gt;0),G19-1,0)</f>
        <v>0</v>
      </c>
      <c r="J19" s="95">
        <f t="shared" ref="J19:J20" si="37">IF(G19&gt;2,G19-2,0)</f>
        <v>0</v>
      </c>
      <c r="K19" s="95">
        <f t="shared" ref="K19:K20" si="38">IF(G19&lt;=2,G19,G19-J19)</f>
        <v>0</v>
      </c>
      <c r="L19" s="95">
        <v>0</v>
      </c>
      <c r="M19" s="97">
        <f t="shared" ref="M19:M20" si="39">ROUND(L19*F19,0)</f>
        <v>0</v>
      </c>
      <c r="N19" s="95">
        <v>0</v>
      </c>
      <c r="O19" s="97">
        <f t="shared" ref="O19:O20" si="40">ROUND(F19*I19*N19,0)</f>
        <v>0</v>
      </c>
      <c r="P19" s="95">
        <v>0</v>
      </c>
      <c r="Q19" s="97">
        <f t="shared" si="14"/>
        <v>0</v>
      </c>
      <c r="R19" s="97">
        <f t="shared" ref="R19:R20" si="41">ROUND(F19*K19*P19,0)</f>
        <v>0</v>
      </c>
      <c r="S19" s="97">
        <f t="shared" ref="S19:S20" si="42">Q19+R19</f>
        <v>0</v>
      </c>
      <c r="T19" s="95">
        <v>0</v>
      </c>
      <c r="U19" s="95">
        <v>0</v>
      </c>
      <c r="V19" s="97">
        <f t="shared" ref="V19:V20" si="43">ROUND(I19*T19*U19,0)</f>
        <v>0</v>
      </c>
      <c r="W19" s="95">
        <v>0</v>
      </c>
      <c r="X19" s="95">
        <v>0</v>
      </c>
      <c r="Y19" s="95">
        <v>0</v>
      </c>
      <c r="Z19" s="97">
        <f t="shared" ref="Z19:Z20" si="44">ROUND(W19*X19*Y19,0)</f>
        <v>0</v>
      </c>
      <c r="AA19" s="97">
        <v>0</v>
      </c>
      <c r="AB19" s="97">
        <v>0</v>
      </c>
      <c r="AC19" s="97">
        <f>SUM(AC17:AC18)</f>
        <v>0</v>
      </c>
      <c r="AD19" s="97">
        <f t="shared" ref="AD19:AF19" si="45">SUM(AD17:AD18)</f>
        <v>0</v>
      </c>
      <c r="AE19" s="97">
        <f t="shared" si="45"/>
        <v>0</v>
      </c>
      <c r="AF19" s="97">
        <f t="shared" si="45"/>
        <v>0</v>
      </c>
    </row>
    <row r="20" spans="1:32" s="68" customFormat="1" x14ac:dyDescent="0.4">
      <c r="A20" s="125">
        <v>1</v>
      </c>
      <c r="B20" s="125" t="s">
        <v>166</v>
      </c>
      <c r="C20" s="126"/>
      <c r="D20" s="126"/>
      <c r="E20" s="126"/>
      <c r="F20" s="126"/>
      <c r="G20" s="126"/>
      <c r="H20" s="126"/>
      <c r="I20" s="126">
        <f t="shared" si="36"/>
        <v>0</v>
      </c>
      <c r="J20" s="126">
        <f t="shared" si="37"/>
        <v>0</v>
      </c>
      <c r="K20" s="126">
        <f t="shared" si="38"/>
        <v>0</v>
      </c>
      <c r="L20" s="126">
        <v>0</v>
      </c>
      <c r="M20" s="127">
        <f t="shared" si="39"/>
        <v>0</v>
      </c>
      <c r="N20" s="126">
        <v>0</v>
      </c>
      <c r="O20" s="127">
        <f t="shared" si="40"/>
        <v>0</v>
      </c>
      <c r="P20" s="126">
        <v>0</v>
      </c>
      <c r="Q20" s="127">
        <f t="shared" si="14"/>
        <v>0</v>
      </c>
      <c r="R20" s="127">
        <f t="shared" si="41"/>
        <v>0</v>
      </c>
      <c r="S20" s="127">
        <f t="shared" si="42"/>
        <v>0</v>
      </c>
      <c r="T20" s="126">
        <v>0</v>
      </c>
      <c r="U20" s="126">
        <v>0</v>
      </c>
      <c r="V20" s="127">
        <f t="shared" si="43"/>
        <v>0</v>
      </c>
      <c r="W20" s="126">
        <v>0</v>
      </c>
      <c r="X20" s="126">
        <v>0</v>
      </c>
      <c r="Y20" s="126">
        <v>0</v>
      </c>
      <c r="Z20" s="127">
        <f t="shared" si="44"/>
        <v>0</v>
      </c>
      <c r="AA20" s="127">
        <v>0</v>
      </c>
      <c r="AB20" s="127">
        <v>0</v>
      </c>
      <c r="AC20" s="127">
        <f t="shared" ref="AC20" si="46">M20+O20+S20+V20+Z20+AA20+AB20</f>
        <v>0</v>
      </c>
      <c r="AD20" s="43">
        <f t="shared" ref="AD20" si="47">AC20*H20</f>
        <v>0</v>
      </c>
      <c r="AE20" s="43">
        <f t="shared" ref="AE20" si="48">ROUND(AD20*0.599,0)</f>
        <v>0</v>
      </c>
      <c r="AF20" s="43">
        <f t="shared" ref="AF20" si="49">AD20+AE20</f>
        <v>0</v>
      </c>
    </row>
    <row r="21" spans="1:32" s="68" customFormat="1" ht="15" thickBot="1" x14ac:dyDescent="0.45">
      <c r="A21" s="44">
        <v>1</v>
      </c>
      <c r="B21" s="44" t="s">
        <v>166</v>
      </c>
      <c r="C21" s="37"/>
      <c r="D21" s="37"/>
      <c r="E21" s="37"/>
      <c r="F21" s="37"/>
      <c r="G21" s="37"/>
      <c r="H21" s="37"/>
      <c r="I21" s="37">
        <f t="shared" ref="I21:I22" si="50">IF((G21&gt;0),G21-1,0)</f>
        <v>0</v>
      </c>
      <c r="J21" s="37">
        <f t="shared" ref="J21:J22" si="51">IF(G21&gt;2,G21-2,0)</f>
        <v>0</v>
      </c>
      <c r="K21" s="37">
        <f t="shared" ref="K21:K22" si="52">IF(G21&lt;=2,G21,G21-J21)</f>
        <v>0</v>
      </c>
      <c r="L21" s="37">
        <v>0</v>
      </c>
      <c r="M21" s="42">
        <f t="shared" ref="M21:M22" si="53">ROUND(L21*F21,0)</f>
        <v>0</v>
      </c>
      <c r="N21" s="37">
        <v>0</v>
      </c>
      <c r="O21" s="42">
        <f t="shared" ref="O21:O22" si="54">ROUND(F21*I21*N21,0)</f>
        <v>0</v>
      </c>
      <c r="P21" s="37">
        <v>0</v>
      </c>
      <c r="Q21" s="42">
        <f t="shared" ref="Q21:Q22" si="55">ROUND(F21*J21*P21,0)</f>
        <v>0</v>
      </c>
      <c r="R21" s="42">
        <f t="shared" ref="R21:R22" si="56">ROUND(F21*K21*P21,0)</f>
        <v>0</v>
      </c>
      <c r="S21" s="42">
        <f t="shared" ref="S21:S22" si="57">Q21+R21</f>
        <v>0</v>
      </c>
      <c r="T21" s="37">
        <v>0</v>
      </c>
      <c r="U21" s="37">
        <v>0</v>
      </c>
      <c r="V21" s="42">
        <f t="shared" ref="V21:V22" si="58">ROUND(I21*T21*U21,0)</f>
        <v>0</v>
      </c>
      <c r="W21" s="37">
        <v>0</v>
      </c>
      <c r="X21" s="37">
        <v>0</v>
      </c>
      <c r="Y21" s="37">
        <v>0</v>
      </c>
      <c r="Z21" s="42">
        <f t="shared" ref="Z21:Z22" si="59">ROUND(W21*X21*Y21,0)</f>
        <v>0</v>
      </c>
      <c r="AA21" s="42">
        <v>0</v>
      </c>
      <c r="AB21" s="42">
        <v>0</v>
      </c>
      <c r="AC21" s="42">
        <f t="shared" ref="AC21" si="60">M21+O21+S21+V21+Z21+AA21+AB21</f>
        <v>0</v>
      </c>
      <c r="AD21" s="42">
        <f t="shared" ref="AD21" si="61">AC21*H21</f>
        <v>0</v>
      </c>
      <c r="AE21" s="42">
        <f t="shared" ref="AE21" si="62">ROUND(AD21*0.599,0)</f>
        <v>0</v>
      </c>
      <c r="AF21" s="42">
        <f t="shared" ref="AF21" si="63">AD21+AE21</f>
        <v>0</v>
      </c>
    </row>
    <row r="22" spans="1:32" s="68" customFormat="1" ht="15" thickBot="1" x14ac:dyDescent="0.45">
      <c r="A22" s="130">
        <v>1</v>
      </c>
      <c r="B22" s="131" t="s">
        <v>203</v>
      </c>
      <c r="C22" s="95"/>
      <c r="D22" s="95"/>
      <c r="E22" s="95"/>
      <c r="F22" s="95"/>
      <c r="G22" s="95"/>
      <c r="H22" s="95"/>
      <c r="I22" s="95">
        <f t="shared" si="50"/>
        <v>0</v>
      </c>
      <c r="J22" s="95">
        <f t="shared" si="51"/>
        <v>0</v>
      </c>
      <c r="K22" s="95">
        <f t="shared" si="52"/>
        <v>0</v>
      </c>
      <c r="L22" s="95">
        <v>0</v>
      </c>
      <c r="M22" s="97">
        <f t="shared" si="53"/>
        <v>0</v>
      </c>
      <c r="N22" s="95">
        <v>0</v>
      </c>
      <c r="O22" s="97">
        <f t="shared" si="54"/>
        <v>0</v>
      </c>
      <c r="P22" s="95">
        <v>0</v>
      </c>
      <c r="Q22" s="97">
        <f t="shared" si="55"/>
        <v>0</v>
      </c>
      <c r="R22" s="97">
        <f t="shared" si="56"/>
        <v>0</v>
      </c>
      <c r="S22" s="97">
        <f t="shared" si="57"/>
        <v>0</v>
      </c>
      <c r="T22" s="95">
        <v>0</v>
      </c>
      <c r="U22" s="95">
        <v>0</v>
      </c>
      <c r="V22" s="97">
        <f t="shared" si="58"/>
        <v>0</v>
      </c>
      <c r="W22" s="95">
        <v>0</v>
      </c>
      <c r="X22" s="95">
        <v>0</v>
      </c>
      <c r="Y22" s="95">
        <v>0</v>
      </c>
      <c r="Z22" s="97">
        <f t="shared" si="59"/>
        <v>0</v>
      </c>
      <c r="AA22" s="97">
        <v>0</v>
      </c>
      <c r="AB22" s="97">
        <v>0</v>
      </c>
      <c r="AC22" s="97">
        <f>SUM(AC20:AC21)</f>
        <v>0</v>
      </c>
      <c r="AD22" s="97">
        <f t="shared" ref="AD22:AF22" si="64">SUM(AD20:AD21)</f>
        <v>0</v>
      </c>
      <c r="AE22" s="97">
        <f t="shared" si="64"/>
        <v>0</v>
      </c>
      <c r="AF22" s="97">
        <f t="shared" si="64"/>
        <v>0</v>
      </c>
    </row>
    <row r="23" spans="1:32" s="68" customFormat="1" ht="15" thickBot="1" x14ac:dyDescent="0.45">
      <c r="A23" s="132" t="s">
        <v>204</v>
      </c>
      <c r="B23" s="133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5"/>
      <c r="N23" s="134"/>
      <c r="O23" s="135"/>
      <c r="P23" s="134"/>
      <c r="Q23" s="135"/>
      <c r="R23" s="135"/>
      <c r="S23" s="135"/>
      <c r="T23" s="134"/>
      <c r="U23" s="134"/>
      <c r="V23" s="135"/>
      <c r="W23" s="134"/>
      <c r="X23" s="134"/>
      <c r="Y23" s="134"/>
      <c r="Z23" s="135"/>
      <c r="AA23" s="135"/>
      <c r="AB23" s="135"/>
      <c r="AC23" s="136">
        <f>SUM(AC10,AC13,AC16,AC19,AC22)</f>
        <v>4350</v>
      </c>
      <c r="AD23" s="136">
        <f t="shared" ref="AD23:AF23" si="65">SUM(AD10,AD13,AD16,AD19,AD22)</f>
        <v>4350</v>
      </c>
      <c r="AE23" s="136">
        <f t="shared" si="65"/>
        <v>2606</v>
      </c>
      <c r="AF23" s="136">
        <f t="shared" si="65"/>
        <v>6956</v>
      </c>
    </row>
    <row r="24" spans="1:32" s="68" customFormat="1" x14ac:dyDescent="0.4">
      <c r="A24" s="33">
        <v>2</v>
      </c>
      <c r="B24" s="33" t="s">
        <v>158</v>
      </c>
      <c r="C24" s="34" t="s">
        <v>68</v>
      </c>
      <c r="D24" s="34" t="s">
        <v>69</v>
      </c>
      <c r="E24" s="34" t="s">
        <v>70</v>
      </c>
      <c r="F24" s="34">
        <v>2</v>
      </c>
      <c r="G24" s="34">
        <v>5</v>
      </c>
      <c r="H24" s="34">
        <v>1</v>
      </c>
      <c r="I24" s="34">
        <f>IF((G24&gt;0),G24-1,0)</f>
        <v>4</v>
      </c>
      <c r="J24" s="34">
        <f>IF(G24&gt;2,G24-2,0)</f>
        <v>3</v>
      </c>
      <c r="K24" s="34">
        <f>IF(G24&lt;=2,G24,G24-J24)</f>
        <v>2</v>
      </c>
      <c r="L24" s="34">
        <v>350</v>
      </c>
      <c r="M24" s="40">
        <f>ROUND(L24*F24,0)</f>
        <v>700</v>
      </c>
      <c r="N24" s="34">
        <v>250</v>
      </c>
      <c r="O24" s="40">
        <f>ROUND(F24*I24*N24,0)</f>
        <v>2000</v>
      </c>
      <c r="P24" s="34">
        <v>75</v>
      </c>
      <c r="Q24" s="40">
        <f>ROUND(F24*J24*P24,0)</f>
        <v>450</v>
      </c>
      <c r="R24" s="40">
        <f>ROUND(F24*K24*P24,0)</f>
        <v>300</v>
      </c>
      <c r="S24" s="40">
        <f>Q24+R24</f>
        <v>750</v>
      </c>
      <c r="T24" s="34">
        <v>0</v>
      </c>
      <c r="U24" s="34">
        <v>0</v>
      </c>
      <c r="V24" s="40">
        <f>ROUND(I24*T24*U24,0)</f>
        <v>0</v>
      </c>
      <c r="W24" s="34">
        <v>0</v>
      </c>
      <c r="X24" s="34">
        <v>0</v>
      </c>
      <c r="Y24" s="34">
        <v>0</v>
      </c>
      <c r="Z24" s="40">
        <f>ROUND(W24*X24*Y24,0)</f>
        <v>0</v>
      </c>
      <c r="AA24" s="40">
        <v>650</v>
      </c>
      <c r="AB24" s="40">
        <v>250</v>
      </c>
      <c r="AC24" s="40">
        <f>M24+O24+S24+V24+Z24+AA24+AB24</f>
        <v>4350</v>
      </c>
      <c r="AD24" s="40">
        <f>AC24*H24</f>
        <v>4350</v>
      </c>
      <c r="AE24" s="40">
        <f>ROUND(AD24*0.599,0)</f>
        <v>2606</v>
      </c>
      <c r="AF24" s="40">
        <f>AD24+AE24</f>
        <v>6956</v>
      </c>
    </row>
    <row r="25" spans="1:32" s="68" customFormat="1" ht="15" thickBot="1" x14ac:dyDescent="0.45">
      <c r="A25" s="44">
        <v>2</v>
      </c>
      <c r="B25" s="44" t="s">
        <v>158</v>
      </c>
      <c r="C25" s="37"/>
      <c r="D25" s="37"/>
      <c r="E25" s="37"/>
      <c r="F25" s="37"/>
      <c r="G25" s="37"/>
      <c r="H25" s="37"/>
      <c r="I25" s="37">
        <f t="shared" ref="I25:I38" si="66">IF((G25&gt;0),G25-1,0)</f>
        <v>0</v>
      </c>
      <c r="J25" s="37">
        <f t="shared" ref="J25:J38" si="67">IF(G25&gt;2,G25-2,0)</f>
        <v>0</v>
      </c>
      <c r="K25" s="37">
        <f t="shared" ref="K25:K38" si="68">IF(G25&lt;=2,G25,G25-J25)</f>
        <v>0</v>
      </c>
      <c r="L25" s="37">
        <v>0</v>
      </c>
      <c r="M25" s="42">
        <f t="shared" ref="M25:M38" si="69">ROUND(L25*F25,0)</f>
        <v>0</v>
      </c>
      <c r="N25" s="37">
        <v>0</v>
      </c>
      <c r="O25" s="42">
        <f t="shared" ref="O25:O38" si="70">ROUND(F25*I25*N25,0)</f>
        <v>0</v>
      </c>
      <c r="P25" s="37">
        <v>0</v>
      </c>
      <c r="Q25" s="42">
        <f>ROUND(F25*J25*P25,0)</f>
        <v>0</v>
      </c>
      <c r="R25" s="42">
        <f t="shared" ref="R25:R38" si="71">ROUND(F25*K25*P25,0)</f>
        <v>0</v>
      </c>
      <c r="S25" s="42">
        <f t="shared" ref="S25:S38" si="72">Q25+R25</f>
        <v>0</v>
      </c>
      <c r="T25" s="37">
        <v>0</v>
      </c>
      <c r="U25" s="37">
        <v>0</v>
      </c>
      <c r="V25" s="42">
        <f t="shared" ref="V25:V38" si="73">ROUND(I25*T25*U25,0)</f>
        <v>0</v>
      </c>
      <c r="W25" s="37">
        <v>0</v>
      </c>
      <c r="X25" s="37">
        <v>0</v>
      </c>
      <c r="Y25" s="37">
        <v>0</v>
      </c>
      <c r="Z25" s="42">
        <f t="shared" ref="Z25:Z38" si="74">ROUND(W25*X25*Y25,0)</f>
        <v>0</v>
      </c>
      <c r="AA25" s="42">
        <v>0</v>
      </c>
      <c r="AB25" s="42">
        <v>0</v>
      </c>
      <c r="AC25" s="42">
        <f t="shared" ref="AC25" si="75">M25+O25+S25+V25+Z25+AA25+AB25</f>
        <v>0</v>
      </c>
      <c r="AD25" s="42">
        <f t="shared" ref="AD25" si="76">AC25*H25</f>
        <v>0</v>
      </c>
      <c r="AE25" s="42">
        <f t="shared" ref="AE25" si="77">ROUND(AD25*0.599,0)</f>
        <v>0</v>
      </c>
      <c r="AF25" s="42">
        <f t="shared" ref="AF25" si="78">AD25+AE25</f>
        <v>0</v>
      </c>
    </row>
    <row r="26" spans="1:32" s="68" customFormat="1" ht="15" thickBot="1" x14ac:dyDescent="0.45">
      <c r="A26" s="130">
        <v>2</v>
      </c>
      <c r="B26" s="131" t="s">
        <v>199</v>
      </c>
      <c r="C26" s="95"/>
      <c r="D26" s="95"/>
      <c r="E26" s="95"/>
      <c r="F26" s="95"/>
      <c r="G26" s="95"/>
      <c r="H26" s="95"/>
      <c r="I26" s="128">
        <f t="shared" si="66"/>
        <v>0</v>
      </c>
      <c r="J26" s="128">
        <f t="shared" si="67"/>
        <v>0</v>
      </c>
      <c r="K26" s="128">
        <f t="shared" si="68"/>
        <v>0</v>
      </c>
      <c r="L26" s="128">
        <v>0</v>
      </c>
      <c r="M26" s="129">
        <f t="shared" si="69"/>
        <v>0</v>
      </c>
      <c r="N26" s="128">
        <v>0</v>
      </c>
      <c r="O26" s="129">
        <f t="shared" si="70"/>
        <v>0</v>
      </c>
      <c r="P26" s="128">
        <v>0</v>
      </c>
      <c r="Q26" s="129">
        <f t="shared" ref="Q26:Q38" si="79">ROUND(F26*J26*P26,0)</f>
        <v>0</v>
      </c>
      <c r="R26" s="129">
        <f t="shared" si="71"/>
        <v>0</v>
      </c>
      <c r="S26" s="129">
        <f t="shared" si="72"/>
        <v>0</v>
      </c>
      <c r="T26" s="128">
        <v>0</v>
      </c>
      <c r="U26" s="128">
        <v>0</v>
      </c>
      <c r="V26" s="129">
        <f t="shared" si="73"/>
        <v>0</v>
      </c>
      <c r="W26" s="128">
        <v>0</v>
      </c>
      <c r="X26" s="128">
        <v>0</v>
      </c>
      <c r="Y26" s="128">
        <v>0</v>
      </c>
      <c r="Z26" s="129">
        <f t="shared" si="74"/>
        <v>0</v>
      </c>
      <c r="AA26" s="129">
        <v>0</v>
      </c>
      <c r="AB26" s="129">
        <v>0</v>
      </c>
      <c r="AC26" s="97">
        <f>SUM(AC24:AC25)</f>
        <v>4350</v>
      </c>
      <c r="AD26" s="97">
        <f t="shared" ref="AD26" si="80">SUM(AD24:AD25)</f>
        <v>4350</v>
      </c>
      <c r="AE26" s="97">
        <f t="shared" ref="AE26" si="81">SUM(AE24:AE25)</f>
        <v>2606</v>
      </c>
      <c r="AF26" s="97">
        <f t="shared" ref="AF26" si="82">SUM(AF24:AF25)</f>
        <v>6956</v>
      </c>
    </row>
    <row r="27" spans="1:32" s="68" customFormat="1" x14ac:dyDescent="0.4">
      <c r="A27" s="125">
        <v>2</v>
      </c>
      <c r="B27" s="125" t="s">
        <v>160</v>
      </c>
      <c r="C27" s="126"/>
      <c r="D27" s="126"/>
      <c r="E27" s="126"/>
      <c r="F27" s="126"/>
      <c r="G27" s="126"/>
      <c r="H27" s="126"/>
      <c r="I27" s="126">
        <f t="shared" si="66"/>
        <v>0</v>
      </c>
      <c r="J27" s="126">
        <f t="shared" si="67"/>
        <v>0</v>
      </c>
      <c r="K27" s="126">
        <f t="shared" si="68"/>
        <v>0</v>
      </c>
      <c r="L27" s="126">
        <v>0</v>
      </c>
      <c r="M27" s="127">
        <f t="shared" si="69"/>
        <v>0</v>
      </c>
      <c r="N27" s="126">
        <v>0</v>
      </c>
      <c r="O27" s="127">
        <f t="shared" si="70"/>
        <v>0</v>
      </c>
      <c r="P27" s="126">
        <v>0</v>
      </c>
      <c r="Q27" s="127">
        <f t="shared" si="79"/>
        <v>0</v>
      </c>
      <c r="R27" s="127">
        <f t="shared" si="71"/>
        <v>0</v>
      </c>
      <c r="S27" s="127">
        <f t="shared" si="72"/>
        <v>0</v>
      </c>
      <c r="T27" s="126">
        <v>0</v>
      </c>
      <c r="U27" s="126">
        <v>0</v>
      </c>
      <c r="V27" s="127">
        <f t="shared" si="73"/>
        <v>0</v>
      </c>
      <c r="W27" s="126">
        <v>0</v>
      </c>
      <c r="X27" s="126">
        <v>0</v>
      </c>
      <c r="Y27" s="126">
        <v>0</v>
      </c>
      <c r="Z27" s="127">
        <f t="shared" si="74"/>
        <v>0</v>
      </c>
      <c r="AA27" s="127">
        <v>0</v>
      </c>
      <c r="AB27" s="127">
        <v>0</v>
      </c>
      <c r="AC27" s="127">
        <f t="shared" ref="AC27:AC28" si="83">M27+O27+S27+V27+Z27+AA27+AB27</f>
        <v>0</v>
      </c>
      <c r="AD27" s="43">
        <f t="shared" ref="AD27:AD28" si="84">AC27*H27</f>
        <v>0</v>
      </c>
      <c r="AE27" s="43">
        <f>ROUND(AD27*0.599,0)</f>
        <v>0</v>
      </c>
      <c r="AF27" s="43">
        <f t="shared" ref="AF27:AF28" si="85">AD27+AE27</f>
        <v>0</v>
      </c>
    </row>
    <row r="28" spans="1:32" s="68" customFormat="1" ht="15" thickBot="1" x14ac:dyDescent="0.45">
      <c r="A28" s="44">
        <v>2</v>
      </c>
      <c r="B28" s="44" t="s">
        <v>160</v>
      </c>
      <c r="C28" s="37"/>
      <c r="D28" s="37"/>
      <c r="E28" s="37"/>
      <c r="F28" s="37"/>
      <c r="G28" s="37"/>
      <c r="H28" s="37"/>
      <c r="I28" s="37">
        <f t="shared" si="66"/>
        <v>0</v>
      </c>
      <c r="J28" s="37">
        <f t="shared" si="67"/>
        <v>0</v>
      </c>
      <c r="K28" s="37">
        <f t="shared" si="68"/>
        <v>0</v>
      </c>
      <c r="L28" s="37">
        <v>0</v>
      </c>
      <c r="M28" s="42">
        <f t="shared" si="69"/>
        <v>0</v>
      </c>
      <c r="N28" s="37">
        <v>0</v>
      </c>
      <c r="O28" s="42">
        <f t="shared" si="70"/>
        <v>0</v>
      </c>
      <c r="P28" s="37">
        <v>0</v>
      </c>
      <c r="Q28" s="42">
        <f t="shared" si="79"/>
        <v>0</v>
      </c>
      <c r="R28" s="42">
        <f t="shared" si="71"/>
        <v>0</v>
      </c>
      <c r="S28" s="42">
        <f t="shared" si="72"/>
        <v>0</v>
      </c>
      <c r="T28" s="37">
        <v>0</v>
      </c>
      <c r="U28" s="37">
        <v>0</v>
      </c>
      <c r="V28" s="42">
        <f t="shared" si="73"/>
        <v>0</v>
      </c>
      <c r="W28" s="37">
        <v>0</v>
      </c>
      <c r="X28" s="37">
        <v>0</v>
      </c>
      <c r="Y28" s="37">
        <v>0</v>
      </c>
      <c r="Z28" s="42">
        <f t="shared" si="74"/>
        <v>0</v>
      </c>
      <c r="AA28" s="42">
        <v>0</v>
      </c>
      <c r="AB28" s="42">
        <v>0</v>
      </c>
      <c r="AC28" s="42">
        <f t="shared" si="83"/>
        <v>0</v>
      </c>
      <c r="AD28" s="42">
        <f t="shared" si="84"/>
        <v>0</v>
      </c>
      <c r="AE28" s="42">
        <f>ROUND(AD28*0.599,0)</f>
        <v>0</v>
      </c>
      <c r="AF28" s="42">
        <f t="shared" si="85"/>
        <v>0</v>
      </c>
    </row>
    <row r="29" spans="1:32" s="68" customFormat="1" ht="15" thickBot="1" x14ac:dyDescent="0.45">
      <c r="A29" s="130">
        <v>2</v>
      </c>
      <c r="B29" s="131" t="s">
        <v>200</v>
      </c>
      <c r="C29" s="95"/>
      <c r="D29" s="95"/>
      <c r="E29" s="95"/>
      <c r="F29" s="95"/>
      <c r="G29" s="95"/>
      <c r="H29" s="95"/>
      <c r="I29" s="128">
        <f t="shared" si="66"/>
        <v>0</v>
      </c>
      <c r="J29" s="128">
        <f t="shared" si="67"/>
        <v>0</v>
      </c>
      <c r="K29" s="128">
        <f t="shared" si="68"/>
        <v>0</v>
      </c>
      <c r="L29" s="128">
        <v>0</v>
      </c>
      <c r="M29" s="129">
        <f t="shared" si="69"/>
        <v>0</v>
      </c>
      <c r="N29" s="128">
        <v>0</v>
      </c>
      <c r="O29" s="129">
        <f t="shared" si="70"/>
        <v>0</v>
      </c>
      <c r="P29" s="128">
        <v>0</v>
      </c>
      <c r="Q29" s="129">
        <f t="shared" si="79"/>
        <v>0</v>
      </c>
      <c r="R29" s="129">
        <f t="shared" si="71"/>
        <v>0</v>
      </c>
      <c r="S29" s="129">
        <f t="shared" si="72"/>
        <v>0</v>
      </c>
      <c r="T29" s="128">
        <v>0</v>
      </c>
      <c r="U29" s="128">
        <v>0</v>
      </c>
      <c r="V29" s="129">
        <f t="shared" si="73"/>
        <v>0</v>
      </c>
      <c r="W29" s="128">
        <v>0</v>
      </c>
      <c r="X29" s="128">
        <v>0</v>
      </c>
      <c r="Y29" s="128">
        <v>0</v>
      </c>
      <c r="Z29" s="129">
        <f t="shared" si="74"/>
        <v>0</v>
      </c>
      <c r="AA29" s="129">
        <v>0</v>
      </c>
      <c r="AB29" s="129">
        <v>0</v>
      </c>
      <c r="AC29" s="97">
        <f>SUM(AC27:AC28)</f>
        <v>0</v>
      </c>
      <c r="AD29" s="97">
        <f t="shared" ref="AD29" si="86">SUM(AD27:AD28)</f>
        <v>0</v>
      </c>
      <c r="AE29" s="97">
        <f t="shared" ref="AE29" si="87">SUM(AE27:AE28)</f>
        <v>0</v>
      </c>
      <c r="AF29" s="97">
        <f t="shared" ref="AF29" si="88">SUM(AF27:AF28)</f>
        <v>0</v>
      </c>
    </row>
    <row r="30" spans="1:32" s="68" customFormat="1" x14ac:dyDescent="0.4">
      <c r="A30" s="45">
        <v>2</v>
      </c>
      <c r="B30" s="45" t="s">
        <v>162</v>
      </c>
      <c r="C30" s="38"/>
      <c r="D30" s="38"/>
      <c r="E30" s="38"/>
      <c r="F30" s="38"/>
      <c r="G30" s="38"/>
      <c r="H30" s="38"/>
      <c r="I30" s="38">
        <f t="shared" si="66"/>
        <v>0</v>
      </c>
      <c r="J30" s="38">
        <f t="shared" si="67"/>
        <v>0</v>
      </c>
      <c r="K30" s="38">
        <f t="shared" si="68"/>
        <v>0</v>
      </c>
      <c r="L30" s="38">
        <v>0</v>
      </c>
      <c r="M30" s="43">
        <f t="shared" si="69"/>
        <v>0</v>
      </c>
      <c r="N30" s="38">
        <v>0</v>
      </c>
      <c r="O30" s="43">
        <f t="shared" si="70"/>
        <v>0</v>
      </c>
      <c r="P30" s="38">
        <v>0</v>
      </c>
      <c r="Q30" s="43">
        <f t="shared" si="79"/>
        <v>0</v>
      </c>
      <c r="R30" s="43">
        <f t="shared" si="71"/>
        <v>0</v>
      </c>
      <c r="S30" s="43">
        <f t="shared" si="72"/>
        <v>0</v>
      </c>
      <c r="T30" s="38">
        <v>0</v>
      </c>
      <c r="U30" s="38">
        <v>0</v>
      </c>
      <c r="V30" s="43">
        <f t="shared" si="73"/>
        <v>0</v>
      </c>
      <c r="W30" s="38">
        <v>0</v>
      </c>
      <c r="X30" s="38">
        <v>0</v>
      </c>
      <c r="Y30" s="38">
        <v>0</v>
      </c>
      <c r="Z30" s="43">
        <f t="shared" si="74"/>
        <v>0</v>
      </c>
      <c r="AA30" s="43">
        <v>0</v>
      </c>
      <c r="AB30" s="43">
        <v>0</v>
      </c>
      <c r="AC30" s="43">
        <f t="shared" ref="AC30:AC31" si="89">M30+O30+S30+V30+Z30+AA30+AB30</f>
        <v>0</v>
      </c>
      <c r="AD30" s="43">
        <f t="shared" ref="AD30:AD31" si="90">AC30*H30</f>
        <v>0</v>
      </c>
      <c r="AE30" s="43">
        <f t="shared" ref="AE30:AE31" si="91">ROUND(AD30*0.599,0)</f>
        <v>0</v>
      </c>
      <c r="AF30" s="43">
        <f t="shared" ref="AF30:AF31" si="92">AD30+AE30</f>
        <v>0</v>
      </c>
    </row>
    <row r="31" spans="1:32" s="68" customFormat="1" ht="15" thickBot="1" x14ac:dyDescent="0.45">
      <c r="A31" s="44">
        <v>2</v>
      </c>
      <c r="B31" s="44" t="s">
        <v>162</v>
      </c>
      <c r="C31" s="37"/>
      <c r="D31" s="37"/>
      <c r="E31" s="37"/>
      <c r="F31" s="37"/>
      <c r="G31" s="37"/>
      <c r="H31" s="37"/>
      <c r="I31" s="37">
        <f t="shared" si="66"/>
        <v>0</v>
      </c>
      <c r="J31" s="37">
        <f t="shared" si="67"/>
        <v>0</v>
      </c>
      <c r="K31" s="37">
        <f t="shared" si="68"/>
        <v>0</v>
      </c>
      <c r="L31" s="37">
        <v>0</v>
      </c>
      <c r="M31" s="42">
        <f t="shared" si="69"/>
        <v>0</v>
      </c>
      <c r="N31" s="37">
        <v>0</v>
      </c>
      <c r="O31" s="42">
        <f t="shared" si="70"/>
        <v>0</v>
      </c>
      <c r="P31" s="37">
        <v>0</v>
      </c>
      <c r="Q31" s="42">
        <f t="shared" si="79"/>
        <v>0</v>
      </c>
      <c r="R31" s="42">
        <f t="shared" si="71"/>
        <v>0</v>
      </c>
      <c r="S31" s="42">
        <f t="shared" si="72"/>
        <v>0</v>
      </c>
      <c r="T31" s="37">
        <v>0</v>
      </c>
      <c r="U31" s="37">
        <v>0</v>
      </c>
      <c r="V31" s="42">
        <f t="shared" si="73"/>
        <v>0</v>
      </c>
      <c r="W31" s="37">
        <v>0</v>
      </c>
      <c r="X31" s="37">
        <v>0</v>
      </c>
      <c r="Y31" s="37">
        <v>0</v>
      </c>
      <c r="Z31" s="42">
        <f t="shared" si="74"/>
        <v>0</v>
      </c>
      <c r="AA31" s="42">
        <v>0</v>
      </c>
      <c r="AB31" s="42">
        <v>0</v>
      </c>
      <c r="AC31" s="42">
        <f t="shared" si="89"/>
        <v>0</v>
      </c>
      <c r="AD31" s="42">
        <f t="shared" si="90"/>
        <v>0</v>
      </c>
      <c r="AE31" s="42">
        <f t="shared" si="91"/>
        <v>0</v>
      </c>
      <c r="AF31" s="42">
        <f t="shared" si="92"/>
        <v>0</v>
      </c>
    </row>
    <row r="32" spans="1:32" s="137" customFormat="1" ht="15" thickBot="1" x14ac:dyDescent="0.45">
      <c r="A32" s="130">
        <v>2</v>
      </c>
      <c r="B32" s="131" t="s">
        <v>201</v>
      </c>
      <c r="C32" s="95"/>
      <c r="D32" s="95"/>
      <c r="E32" s="95"/>
      <c r="F32" s="95"/>
      <c r="G32" s="95"/>
      <c r="H32" s="95"/>
      <c r="I32" s="95">
        <f t="shared" si="66"/>
        <v>0</v>
      </c>
      <c r="J32" s="95">
        <f t="shared" si="67"/>
        <v>0</v>
      </c>
      <c r="K32" s="95">
        <f t="shared" si="68"/>
        <v>0</v>
      </c>
      <c r="L32" s="95">
        <v>0</v>
      </c>
      <c r="M32" s="97">
        <f t="shared" si="69"/>
        <v>0</v>
      </c>
      <c r="N32" s="95">
        <v>0</v>
      </c>
      <c r="O32" s="97">
        <f t="shared" si="70"/>
        <v>0</v>
      </c>
      <c r="P32" s="95">
        <v>0</v>
      </c>
      <c r="Q32" s="97">
        <f t="shared" si="79"/>
        <v>0</v>
      </c>
      <c r="R32" s="97">
        <f t="shared" si="71"/>
        <v>0</v>
      </c>
      <c r="S32" s="97">
        <f t="shared" si="72"/>
        <v>0</v>
      </c>
      <c r="T32" s="95">
        <v>0</v>
      </c>
      <c r="U32" s="95">
        <v>0</v>
      </c>
      <c r="V32" s="97">
        <f t="shared" si="73"/>
        <v>0</v>
      </c>
      <c r="W32" s="95">
        <v>0</v>
      </c>
      <c r="X32" s="95">
        <v>0</v>
      </c>
      <c r="Y32" s="95">
        <v>0</v>
      </c>
      <c r="Z32" s="97">
        <f t="shared" si="74"/>
        <v>0</v>
      </c>
      <c r="AA32" s="97">
        <v>0</v>
      </c>
      <c r="AB32" s="97">
        <v>0</v>
      </c>
      <c r="AC32" s="97">
        <f>SUM(AC30:AC31)</f>
        <v>0</v>
      </c>
      <c r="AD32" s="97">
        <f t="shared" ref="AD32" si="93">SUM(AD30:AD31)</f>
        <v>0</v>
      </c>
      <c r="AE32" s="97">
        <f t="shared" ref="AE32" si="94">SUM(AE30:AE31)</f>
        <v>0</v>
      </c>
      <c r="AF32" s="97">
        <f t="shared" ref="AF32" si="95">SUM(AF30:AF31)</f>
        <v>0</v>
      </c>
    </row>
    <row r="33" spans="1:32" s="68" customFormat="1" x14ac:dyDescent="0.4">
      <c r="A33" s="125">
        <v>2</v>
      </c>
      <c r="B33" s="125" t="s">
        <v>164</v>
      </c>
      <c r="C33" s="126"/>
      <c r="D33" s="126"/>
      <c r="E33" s="126"/>
      <c r="F33" s="126"/>
      <c r="G33" s="126"/>
      <c r="H33" s="126"/>
      <c r="I33" s="126">
        <f t="shared" si="66"/>
        <v>0</v>
      </c>
      <c r="J33" s="126">
        <f t="shared" si="67"/>
        <v>0</v>
      </c>
      <c r="K33" s="126">
        <f t="shared" si="68"/>
        <v>0</v>
      </c>
      <c r="L33" s="126">
        <v>0</v>
      </c>
      <c r="M33" s="127">
        <f t="shared" si="69"/>
        <v>0</v>
      </c>
      <c r="N33" s="126">
        <v>0</v>
      </c>
      <c r="O33" s="127">
        <f t="shared" si="70"/>
        <v>0</v>
      </c>
      <c r="P33" s="126">
        <v>0</v>
      </c>
      <c r="Q33" s="127">
        <f t="shared" si="79"/>
        <v>0</v>
      </c>
      <c r="R33" s="127">
        <f t="shared" si="71"/>
        <v>0</v>
      </c>
      <c r="S33" s="127">
        <f t="shared" si="72"/>
        <v>0</v>
      </c>
      <c r="T33" s="126">
        <v>0</v>
      </c>
      <c r="U33" s="126">
        <v>0</v>
      </c>
      <c r="V33" s="127">
        <f t="shared" si="73"/>
        <v>0</v>
      </c>
      <c r="W33" s="126">
        <v>0</v>
      </c>
      <c r="X33" s="126">
        <v>0</v>
      </c>
      <c r="Y33" s="126">
        <v>0</v>
      </c>
      <c r="Z33" s="127">
        <f t="shared" si="74"/>
        <v>0</v>
      </c>
      <c r="AA33" s="127">
        <v>0</v>
      </c>
      <c r="AB33" s="127">
        <v>0</v>
      </c>
      <c r="AC33" s="127">
        <f t="shared" ref="AC33:AC34" si="96">M33+O33+S33+V33+Z33+AA33+AB33</f>
        <v>0</v>
      </c>
      <c r="AD33" s="43">
        <f t="shared" ref="AD33:AD34" si="97">AC33*H33</f>
        <v>0</v>
      </c>
      <c r="AE33" s="43">
        <f t="shared" ref="AE33:AE34" si="98">ROUND(AD33*0.599,0)</f>
        <v>0</v>
      </c>
      <c r="AF33" s="43">
        <f t="shared" ref="AF33:AF34" si="99">AD33+AE33</f>
        <v>0</v>
      </c>
    </row>
    <row r="34" spans="1:32" s="68" customFormat="1" ht="15" thickBot="1" x14ac:dyDescent="0.45">
      <c r="A34" s="44">
        <v>2</v>
      </c>
      <c r="B34" s="44" t="s">
        <v>164</v>
      </c>
      <c r="C34" s="37"/>
      <c r="D34" s="37"/>
      <c r="E34" s="37"/>
      <c r="F34" s="37"/>
      <c r="G34" s="37"/>
      <c r="H34" s="37"/>
      <c r="I34" s="37">
        <f t="shared" si="66"/>
        <v>0</v>
      </c>
      <c r="J34" s="37">
        <f t="shared" si="67"/>
        <v>0</v>
      </c>
      <c r="K34" s="37">
        <f t="shared" si="68"/>
        <v>0</v>
      </c>
      <c r="L34" s="37">
        <v>0</v>
      </c>
      <c r="M34" s="42">
        <f t="shared" si="69"/>
        <v>0</v>
      </c>
      <c r="N34" s="37">
        <v>0</v>
      </c>
      <c r="O34" s="42">
        <f t="shared" si="70"/>
        <v>0</v>
      </c>
      <c r="P34" s="37">
        <v>0</v>
      </c>
      <c r="Q34" s="42">
        <f t="shared" si="79"/>
        <v>0</v>
      </c>
      <c r="R34" s="42">
        <f t="shared" si="71"/>
        <v>0</v>
      </c>
      <c r="S34" s="42">
        <f t="shared" si="72"/>
        <v>0</v>
      </c>
      <c r="T34" s="37">
        <v>0</v>
      </c>
      <c r="U34" s="37">
        <v>0</v>
      </c>
      <c r="V34" s="42">
        <f t="shared" si="73"/>
        <v>0</v>
      </c>
      <c r="W34" s="37">
        <v>0</v>
      </c>
      <c r="X34" s="37">
        <v>0</v>
      </c>
      <c r="Y34" s="37">
        <v>0</v>
      </c>
      <c r="Z34" s="42">
        <f t="shared" si="74"/>
        <v>0</v>
      </c>
      <c r="AA34" s="42">
        <v>0</v>
      </c>
      <c r="AB34" s="42">
        <v>0</v>
      </c>
      <c r="AC34" s="42">
        <f t="shared" si="96"/>
        <v>0</v>
      </c>
      <c r="AD34" s="42">
        <f t="shared" si="97"/>
        <v>0</v>
      </c>
      <c r="AE34" s="42">
        <f t="shared" si="98"/>
        <v>0</v>
      </c>
      <c r="AF34" s="42">
        <f t="shared" si="99"/>
        <v>0</v>
      </c>
    </row>
    <row r="35" spans="1:32" s="68" customFormat="1" ht="15" thickBot="1" x14ac:dyDescent="0.45">
      <c r="A35" s="130">
        <v>2</v>
      </c>
      <c r="B35" s="131" t="s">
        <v>202</v>
      </c>
      <c r="C35" s="95"/>
      <c r="D35" s="95"/>
      <c r="E35" s="95"/>
      <c r="F35" s="95"/>
      <c r="G35" s="95"/>
      <c r="H35" s="95"/>
      <c r="I35" s="95">
        <f t="shared" si="66"/>
        <v>0</v>
      </c>
      <c r="J35" s="95">
        <f t="shared" si="67"/>
        <v>0</v>
      </c>
      <c r="K35" s="95">
        <f t="shared" si="68"/>
        <v>0</v>
      </c>
      <c r="L35" s="95">
        <v>0</v>
      </c>
      <c r="M35" s="97">
        <f t="shared" si="69"/>
        <v>0</v>
      </c>
      <c r="N35" s="95">
        <v>0</v>
      </c>
      <c r="O35" s="97">
        <f t="shared" si="70"/>
        <v>0</v>
      </c>
      <c r="P35" s="95">
        <v>0</v>
      </c>
      <c r="Q35" s="97">
        <f t="shared" si="79"/>
        <v>0</v>
      </c>
      <c r="R35" s="97">
        <f t="shared" si="71"/>
        <v>0</v>
      </c>
      <c r="S35" s="97">
        <f t="shared" si="72"/>
        <v>0</v>
      </c>
      <c r="T35" s="95">
        <v>0</v>
      </c>
      <c r="U35" s="95">
        <v>0</v>
      </c>
      <c r="V35" s="97">
        <f t="shared" si="73"/>
        <v>0</v>
      </c>
      <c r="W35" s="95">
        <v>0</v>
      </c>
      <c r="X35" s="95">
        <v>0</v>
      </c>
      <c r="Y35" s="95">
        <v>0</v>
      </c>
      <c r="Z35" s="97">
        <f t="shared" si="74"/>
        <v>0</v>
      </c>
      <c r="AA35" s="97">
        <v>0</v>
      </c>
      <c r="AB35" s="97">
        <v>0</v>
      </c>
      <c r="AC35" s="97">
        <f>SUM(AC33:AC34)</f>
        <v>0</v>
      </c>
      <c r="AD35" s="97">
        <f t="shared" ref="AD35" si="100">SUM(AD33:AD34)</f>
        <v>0</v>
      </c>
      <c r="AE35" s="97">
        <f t="shared" ref="AE35" si="101">SUM(AE33:AE34)</f>
        <v>0</v>
      </c>
      <c r="AF35" s="97">
        <f t="shared" ref="AF35" si="102">SUM(AF33:AF34)</f>
        <v>0</v>
      </c>
    </row>
    <row r="36" spans="1:32" s="68" customFormat="1" x14ac:dyDescent="0.4">
      <c r="A36" s="125">
        <v>2</v>
      </c>
      <c r="B36" s="125" t="s">
        <v>166</v>
      </c>
      <c r="C36" s="126"/>
      <c r="D36" s="126"/>
      <c r="E36" s="126"/>
      <c r="F36" s="126"/>
      <c r="G36" s="126"/>
      <c r="H36" s="126"/>
      <c r="I36" s="126">
        <f t="shared" si="66"/>
        <v>0</v>
      </c>
      <c r="J36" s="126">
        <f t="shared" si="67"/>
        <v>0</v>
      </c>
      <c r="K36" s="126">
        <f t="shared" si="68"/>
        <v>0</v>
      </c>
      <c r="L36" s="126">
        <v>0</v>
      </c>
      <c r="M36" s="127">
        <f t="shared" si="69"/>
        <v>0</v>
      </c>
      <c r="N36" s="126">
        <v>0</v>
      </c>
      <c r="O36" s="127">
        <f t="shared" si="70"/>
        <v>0</v>
      </c>
      <c r="P36" s="126">
        <v>0</v>
      </c>
      <c r="Q36" s="127">
        <f t="shared" si="79"/>
        <v>0</v>
      </c>
      <c r="R36" s="127">
        <f t="shared" si="71"/>
        <v>0</v>
      </c>
      <c r="S36" s="127">
        <f t="shared" si="72"/>
        <v>0</v>
      </c>
      <c r="T36" s="126">
        <v>0</v>
      </c>
      <c r="U36" s="126">
        <v>0</v>
      </c>
      <c r="V36" s="127">
        <f t="shared" si="73"/>
        <v>0</v>
      </c>
      <c r="W36" s="126">
        <v>0</v>
      </c>
      <c r="X36" s="126">
        <v>0</v>
      </c>
      <c r="Y36" s="126">
        <v>0</v>
      </c>
      <c r="Z36" s="127">
        <f t="shared" si="74"/>
        <v>0</v>
      </c>
      <c r="AA36" s="127">
        <v>0</v>
      </c>
      <c r="AB36" s="127">
        <v>0</v>
      </c>
      <c r="AC36" s="127">
        <f t="shared" ref="AC36:AC37" si="103">M36+O36+S36+V36+Z36+AA36+AB36</f>
        <v>0</v>
      </c>
      <c r="AD36" s="43">
        <f t="shared" ref="AD36:AD37" si="104">AC36*H36</f>
        <v>0</v>
      </c>
      <c r="AE36" s="43">
        <f t="shared" ref="AE36:AE37" si="105">ROUND(AD36*0.599,0)</f>
        <v>0</v>
      </c>
      <c r="AF36" s="43">
        <f t="shared" ref="AF36:AF37" si="106">AD36+AE36</f>
        <v>0</v>
      </c>
    </row>
    <row r="37" spans="1:32" s="68" customFormat="1" ht="15" thickBot="1" x14ac:dyDescent="0.45">
      <c r="A37" s="44">
        <v>2</v>
      </c>
      <c r="B37" s="44" t="s">
        <v>166</v>
      </c>
      <c r="C37" s="37"/>
      <c r="D37" s="37"/>
      <c r="E37" s="37"/>
      <c r="F37" s="37"/>
      <c r="G37" s="37"/>
      <c r="H37" s="37"/>
      <c r="I37" s="37">
        <f t="shared" si="66"/>
        <v>0</v>
      </c>
      <c r="J37" s="37">
        <f t="shared" si="67"/>
        <v>0</v>
      </c>
      <c r="K37" s="37">
        <f t="shared" si="68"/>
        <v>0</v>
      </c>
      <c r="L37" s="37">
        <v>0</v>
      </c>
      <c r="M37" s="42">
        <f t="shared" si="69"/>
        <v>0</v>
      </c>
      <c r="N37" s="37">
        <v>0</v>
      </c>
      <c r="O37" s="42">
        <f t="shared" si="70"/>
        <v>0</v>
      </c>
      <c r="P37" s="37">
        <v>0</v>
      </c>
      <c r="Q37" s="42">
        <f t="shared" si="79"/>
        <v>0</v>
      </c>
      <c r="R37" s="42">
        <f t="shared" si="71"/>
        <v>0</v>
      </c>
      <c r="S37" s="42">
        <f t="shared" si="72"/>
        <v>0</v>
      </c>
      <c r="T37" s="37">
        <v>0</v>
      </c>
      <c r="U37" s="37">
        <v>0</v>
      </c>
      <c r="V37" s="42">
        <f t="shared" si="73"/>
        <v>0</v>
      </c>
      <c r="W37" s="37">
        <v>0</v>
      </c>
      <c r="X37" s="37">
        <v>0</v>
      </c>
      <c r="Y37" s="37">
        <v>0</v>
      </c>
      <c r="Z37" s="42">
        <f t="shared" si="74"/>
        <v>0</v>
      </c>
      <c r="AA37" s="42">
        <v>0</v>
      </c>
      <c r="AB37" s="42">
        <v>0</v>
      </c>
      <c r="AC37" s="42">
        <f t="shared" si="103"/>
        <v>0</v>
      </c>
      <c r="AD37" s="42">
        <f t="shared" si="104"/>
        <v>0</v>
      </c>
      <c r="AE37" s="42">
        <f t="shared" si="105"/>
        <v>0</v>
      </c>
      <c r="AF37" s="42">
        <f t="shared" si="106"/>
        <v>0</v>
      </c>
    </row>
    <row r="38" spans="1:32" s="68" customFormat="1" ht="15" thickBot="1" x14ac:dyDescent="0.45">
      <c r="A38" s="130">
        <v>2</v>
      </c>
      <c r="B38" s="131" t="s">
        <v>203</v>
      </c>
      <c r="C38" s="95"/>
      <c r="D38" s="95"/>
      <c r="E38" s="95"/>
      <c r="F38" s="95"/>
      <c r="G38" s="95"/>
      <c r="H38" s="95"/>
      <c r="I38" s="95">
        <f t="shared" si="66"/>
        <v>0</v>
      </c>
      <c r="J38" s="95">
        <f t="shared" si="67"/>
        <v>0</v>
      </c>
      <c r="K38" s="95">
        <f t="shared" si="68"/>
        <v>0</v>
      </c>
      <c r="L38" s="95">
        <v>0</v>
      </c>
      <c r="M38" s="97">
        <f t="shared" si="69"/>
        <v>0</v>
      </c>
      <c r="N38" s="95">
        <v>0</v>
      </c>
      <c r="O38" s="97">
        <f t="shared" si="70"/>
        <v>0</v>
      </c>
      <c r="P38" s="95">
        <v>0</v>
      </c>
      <c r="Q38" s="97">
        <f t="shared" si="79"/>
        <v>0</v>
      </c>
      <c r="R38" s="97">
        <f t="shared" si="71"/>
        <v>0</v>
      </c>
      <c r="S38" s="97">
        <f t="shared" si="72"/>
        <v>0</v>
      </c>
      <c r="T38" s="95">
        <v>0</v>
      </c>
      <c r="U38" s="95">
        <v>0</v>
      </c>
      <c r="V38" s="97">
        <f t="shared" si="73"/>
        <v>0</v>
      </c>
      <c r="W38" s="95">
        <v>0</v>
      </c>
      <c r="X38" s="95">
        <v>0</v>
      </c>
      <c r="Y38" s="95">
        <v>0</v>
      </c>
      <c r="Z38" s="97">
        <f t="shared" si="74"/>
        <v>0</v>
      </c>
      <c r="AA38" s="97">
        <v>0</v>
      </c>
      <c r="AB38" s="97">
        <v>0</v>
      </c>
      <c r="AC38" s="97">
        <f>SUM(AC36:AC37)</f>
        <v>0</v>
      </c>
      <c r="AD38" s="97">
        <f t="shared" ref="AD38" si="107">SUM(AD36:AD37)</f>
        <v>0</v>
      </c>
      <c r="AE38" s="97">
        <f t="shared" ref="AE38" si="108">SUM(AE36:AE37)</f>
        <v>0</v>
      </c>
      <c r="AF38" s="97">
        <f t="shared" ref="AF38" si="109">SUM(AF36:AF37)</f>
        <v>0</v>
      </c>
    </row>
    <row r="39" spans="1:32" s="68" customFormat="1" ht="15" thickBot="1" x14ac:dyDescent="0.45">
      <c r="A39" s="132" t="s">
        <v>209</v>
      </c>
      <c r="B39" s="13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5"/>
      <c r="N39" s="134"/>
      <c r="O39" s="135"/>
      <c r="P39" s="134"/>
      <c r="Q39" s="135"/>
      <c r="R39" s="135"/>
      <c r="S39" s="135"/>
      <c r="T39" s="134"/>
      <c r="U39" s="134"/>
      <c r="V39" s="135"/>
      <c r="W39" s="134"/>
      <c r="X39" s="134"/>
      <c r="Y39" s="134"/>
      <c r="Z39" s="135"/>
      <c r="AA39" s="135"/>
      <c r="AB39" s="135"/>
      <c r="AC39" s="136">
        <f>SUM(AC26,AC29,AC32,AC35,AC38)</f>
        <v>4350</v>
      </c>
      <c r="AD39" s="136">
        <f t="shared" ref="AD39" si="110">SUM(AD26,AD29,AD32,AD35,AD38)</f>
        <v>4350</v>
      </c>
      <c r="AE39" s="136">
        <f t="shared" ref="AE39" si="111">SUM(AE26,AE29,AE32,AE35,AE38)</f>
        <v>2606</v>
      </c>
      <c r="AF39" s="136">
        <f t="shared" ref="AF39" si="112">SUM(AF26,AF29,AF32,AF35,AF38)</f>
        <v>6956</v>
      </c>
    </row>
    <row r="40" spans="1:32" s="68" customFormat="1" x14ac:dyDescent="0.4">
      <c r="A40" s="33">
        <v>3</v>
      </c>
      <c r="B40" s="33" t="s">
        <v>158</v>
      </c>
      <c r="C40" s="34" t="s">
        <v>68</v>
      </c>
      <c r="D40" s="34" t="s">
        <v>69</v>
      </c>
      <c r="E40" s="34" t="s">
        <v>70</v>
      </c>
      <c r="F40" s="34">
        <v>2</v>
      </c>
      <c r="G40" s="34">
        <v>5</v>
      </c>
      <c r="H40" s="34">
        <v>1</v>
      </c>
      <c r="I40" s="34">
        <f>IF((G40&gt;0),G40-1,0)</f>
        <v>4</v>
      </c>
      <c r="J40" s="34">
        <f>IF(G40&gt;2,G40-2,0)</f>
        <v>3</v>
      </c>
      <c r="K40" s="34">
        <f>IF(G40&lt;=2,G40,G40-J40)</f>
        <v>2</v>
      </c>
      <c r="L40" s="34">
        <v>350</v>
      </c>
      <c r="M40" s="40">
        <f>ROUND(L40*F40,0)</f>
        <v>700</v>
      </c>
      <c r="N40" s="34">
        <v>250</v>
      </c>
      <c r="O40" s="40">
        <f>ROUND(F40*I40*N40,0)</f>
        <v>2000</v>
      </c>
      <c r="P40" s="34">
        <v>75</v>
      </c>
      <c r="Q40" s="40">
        <f>ROUND(F40*J40*P40,0)</f>
        <v>450</v>
      </c>
      <c r="R40" s="40">
        <f>ROUND(F40*K40*P40,0)</f>
        <v>300</v>
      </c>
      <c r="S40" s="40">
        <f>Q40+R40</f>
        <v>750</v>
      </c>
      <c r="T40" s="34">
        <v>0</v>
      </c>
      <c r="U40" s="34">
        <v>0</v>
      </c>
      <c r="V40" s="40">
        <f>ROUND(I40*T40*U40,0)</f>
        <v>0</v>
      </c>
      <c r="W40" s="34">
        <v>0</v>
      </c>
      <c r="X40" s="34">
        <v>0</v>
      </c>
      <c r="Y40" s="34">
        <v>0</v>
      </c>
      <c r="Z40" s="40">
        <f>ROUND(W40*X40*Y40,0)</f>
        <v>0</v>
      </c>
      <c r="AA40" s="40">
        <v>650</v>
      </c>
      <c r="AB40" s="40">
        <v>250</v>
      </c>
      <c r="AC40" s="40">
        <f>M40+O40+S40+V40+Z40+AA40+AB40</f>
        <v>4350</v>
      </c>
      <c r="AD40" s="40">
        <f>AC40*H40</f>
        <v>4350</v>
      </c>
      <c r="AE40" s="40">
        <f>ROUND(AD40*0.599,0)</f>
        <v>2606</v>
      </c>
      <c r="AF40" s="40">
        <f>AD40+AE40</f>
        <v>6956</v>
      </c>
    </row>
    <row r="41" spans="1:32" s="68" customFormat="1" ht="15" thickBot="1" x14ac:dyDescent="0.45">
      <c r="A41" s="44">
        <v>3</v>
      </c>
      <c r="B41" s="44" t="s">
        <v>158</v>
      </c>
      <c r="C41" s="37"/>
      <c r="D41" s="37"/>
      <c r="E41" s="37"/>
      <c r="F41" s="37"/>
      <c r="G41" s="37"/>
      <c r="H41" s="37"/>
      <c r="I41" s="37">
        <f t="shared" ref="I41:I54" si="113">IF((G41&gt;0),G41-1,0)</f>
        <v>0</v>
      </c>
      <c r="J41" s="37">
        <f t="shared" ref="J41:J54" si="114">IF(G41&gt;2,G41-2,0)</f>
        <v>0</v>
      </c>
      <c r="K41" s="37">
        <f t="shared" ref="K41:K54" si="115">IF(G41&lt;=2,G41,G41-J41)</f>
        <v>0</v>
      </c>
      <c r="L41" s="37">
        <v>0</v>
      </c>
      <c r="M41" s="42">
        <f t="shared" ref="M41:M54" si="116">ROUND(L41*F41,0)</f>
        <v>0</v>
      </c>
      <c r="N41" s="37">
        <v>0</v>
      </c>
      <c r="O41" s="42">
        <f t="shared" ref="O41:O54" si="117">ROUND(F41*I41*N41,0)</f>
        <v>0</v>
      </c>
      <c r="P41" s="37">
        <v>0</v>
      </c>
      <c r="Q41" s="42">
        <f>ROUND(F41*J41*P41,0)</f>
        <v>0</v>
      </c>
      <c r="R41" s="42">
        <f t="shared" ref="R41:R54" si="118">ROUND(F41*K41*P41,0)</f>
        <v>0</v>
      </c>
      <c r="S41" s="42">
        <f t="shared" ref="S41:S54" si="119">Q41+R41</f>
        <v>0</v>
      </c>
      <c r="T41" s="37">
        <v>0</v>
      </c>
      <c r="U41" s="37">
        <v>0</v>
      </c>
      <c r="V41" s="42">
        <f t="shared" ref="V41:V54" si="120">ROUND(I41*T41*U41,0)</f>
        <v>0</v>
      </c>
      <c r="W41" s="37">
        <v>0</v>
      </c>
      <c r="X41" s="37">
        <v>0</v>
      </c>
      <c r="Y41" s="37">
        <v>0</v>
      </c>
      <c r="Z41" s="42">
        <f t="shared" ref="Z41:Z54" si="121">ROUND(W41*X41*Y41,0)</f>
        <v>0</v>
      </c>
      <c r="AA41" s="42">
        <v>0</v>
      </c>
      <c r="AB41" s="42">
        <v>0</v>
      </c>
      <c r="AC41" s="42">
        <f t="shared" ref="AC41" si="122">M41+O41+S41+V41+Z41+AA41+AB41</f>
        <v>0</v>
      </c>
      <c r="AD41" s="42">
        <f t="shared" ref="AD41" si="123">AC41*H41</f>
        <v>0</v>
      </c>
      <c r="AE41" s="42">
        <f t="shared" ref="AE41" si="124">ROUND(AD41*0.599,0)</f>
        <v>0</v>
      </c>
      <c r="AF41" s="42">
        <f t="shared" ref="AF41" si="125">AD41+AE41</f>
        <v>0</v>
      </c>
    </row>
    <row r="42" spans="1:32" s="68" customFormat="1" ht="15" thickBot="1" x14ac:dyDescent="0.45">
      <c r="A42" s="130">
        <v>3</v>
      </c>
      <c r="B42" s="131" t="s">
        <v>199</v>
      </c>
      <c r="C42" s="95"/>
      <c r="D42" s="95"/>
      <c r="E42" s="95"/>
      <c r="F42" s="95"/>
      <c r="G42" s="95"/>
      <c r="H42" s="95"/>
      <c r="I42" s="128">
        <f t="shared" si="113"/>
        <v>0</v>
      </c>
      <c r="J42" s="128">
        <f t="shared" si="114"/>
        <v>0</v>
      </c>
      <c r="K42" s="128">
        <f t="shared" si="115"/>
        <v>0</v>
      </c>
      <c r="L42" s="128">
        <v>0</v>
      </c>
      <c r="M42" s="129">
        <f t="shared" si="116"/>
        <v>0</v>
      </c>
      <c r="N42" s="128">
        <v>0</v>
      </c>
      <c r="O42" s="129">
        <f t="shared" si="117"/>
        <v>0</v>
      </c>
      <c r="P42" s="128">
        <v>0</v>
      </c>
      <c r="Q42" s="129">
        <f t="shared" ref="Q42:Q54" si="126">ROUND(F42*J42*P42,0)</f>
        <v>0</v>
      </c>
      <c r="R42" s="129">
        <f t="shared" si="118"/>
        <v>0</v>
      </c>
      <c r="S42" s="129">
        <f t="shared" si="119"/>
        <v>0</v>
      </c>
      <c r="T42" s="128">
        <v>0</v>
      </c>
      <c r="U42" s="128">
        <v>0</v>
      </c>
      <c r="V42" s="129">
        <f t="shared" si="120"/>
        <v>0</v>
      </c>
      <c r="W42" s="128">
        <v>0</v>
      </c>
      <c r="X42" s="128">
        <v>0</v>
      </c>
      <c r="Y42" s="128">
        <v>0</v>
      </c>
      <c r="Z42" s="129">
        <f t="shared" si="121"/>
        <v>0</v>
      </c>
      <c r="AA42" s="129">
        <v>0</v>
      </c>
      <c r="AB42" s="129">
        <v>0</v>
      </c>
      <c r="AC42" s="97">
        <f>SUM(AC40:AC41)</f>
        <v>4350</v>
      </c>
      <c r="AD42" s="97">
        <f t="shared" ref="AD42" si="127">SUM(AD40:AD41)</f>
        <v>4350</v>
      </c>
      <c r="AE42" s="97">
        <f t="shared" ref="AE42" si="128">SUM(AE40:AE41)</f>
        <v>2606</v>
      </c>
      <c r="AF42" s="97">
        <f t="shared" ref="AF42" si="129">SUM(AF40:AF41)</f>
        <v>6956</v>
      </c>
    </row>
    <row r="43" spans="1:32" s="68" customFormat="1" x14ac:dyDescent="0.4">
      <c r="A43" s="125">
        <v>3</v>
      </c>
      <c r="B43" s="125" t="s">
        <v>160</v>
      </c>
      <c r="C43" s="126"/>
      <c r="D43" s="126"/>
      <c r="E43" s="126"/>
      <c r="F43" s="126"/>
      <c r="G43" s="126"/>
      <c r="H43" s="126"/>
      <c r="I43" s="126">
        <f t="shared" si="113"/>
        <v>0</v>
      </c>
      <c r="J43" s="126">
        <f t="shared" si="114"/>
        <v>0</v>
      </c>
      <c r="K43" s="126">
        <f t="shared" si="115"/>
        <v>0</v>
      </c>
      <c r="L43" s="126">
        <v>0</v>
      </c>
      <c r="M43" s="127">
        <f t="shared" si="116"/>
        <v>0</v>
      </c>
      <c r="N43" s="126">
        <v>0</v>
      </c>
      <c r="O43" s="127">
        <f t="shared" si="117"/>
        <v>0</v>
      </c>
      <c r="P43" s="126">
        <v>0</v>
      </c>
      <c r="Q43" s="127">
        <f t="shared" si="126"/>
        <v>0</v>
      </c>
      <c r="R43" s="127">
        <f t="shared" si="118"/>
        <v>0</v>
      </c>
      <c r="S43" s="127">
        <f t="shared" si="119"/>
        <v>0</v>
      </c>
      <c r="T43" s="126">
        <v>0</v>
      </c>
      <c r="U43" s="126">
        <v>0</v>
      </c>
      <c r="V43" s="127">
        <f t="shared" si="120"/>
        <v>0</v>
      </c>
      <c r="W43" s="126">
        <v>0</v>
      </c>
      <c r="X43" s="126">
        <v>0</v>
      </c>
      <c r="Y43" s="126">
        <v>0</v>
      </c>
      <c r="Z43" s="127">
        <f t="shared" si="121"/>
        <v>0</v>
      </c>
      <c r="AA43" s="127">
        <v>0</v>
      </c>
      <c r="AB43" s="127">
        <v>0</v>
      </c>
      <c r="AC43" s="127">
        <f t="shared" ref="AC43:AC44" si="130">M43+O43+S43+V43+Z43+AA43+AB43</f>
        <v>0</v>
      </c>
      <c r="AD43" s="43">
        <f t="shared" ref="AD43:AD44" si="131">AC43*H43</f>
        <v>0</v>
      </c>
      <c r="AE43" s="43">
        <f>ROUND(AD43*0.599,0)</f>
        <v>0</v>
      </c>
      <c r="AF43" s="43">
        <f t="shared" ref="AF43:AF44" si="132">AD43+AE43</f>
        <v>0</v>
      </c>
    </row>
    <row r="44" spans="1:32" s="68" customFormat="1" ht="15" thickBot="1" x14ac:dyDescent="0.45">
      <c r="A44" s="44">
        <v>3</v>
      </c>
      <c r="B44" s="44" t="s">
        <v>160</v>
      </c>
      <c r="C44" s="37"/>
      <c r="D44" s="37"/>
      <c r="E44" s="37"/>
      <c r="F44" s="37"/>
      <c r="G44" s="37"/>
      <c r="H44" s="37"/>
      <c r="I44" s="37">
        <f t="shared" si="113"/>
        <v>0</v>
      </c>
      <c r="J44" s="37">
        <f t="shared" si="114"/>
        <v>0</v>
      </c>
      <c r="K44" s="37">
        <f t="shared" si="115"/>
        <v>0</v>
      </c>
      <c r="L44" s="37">
        <v>0</v>
      </c>
      <c r="M44" s="42">
        <f t="shared" si="116"/>
        <v>0</v>
      </c>
      <c r="N44" s="37">
        <v>0</v>
      </c>
      <c r="O44" s="42">
        <f t="shared" si="117"/>
        <v>0</v>
      </c>
      <c r="P44" s="37">
        <v>0</v>
      </c>
      <c r="Q44" s="42">
        <f t="shared" si="126"/>
        <v>0</v>
      </c>
      <c r="R44" s="42">
        <f t="shared" si="118"/>
        <v>0</v>
      </c>
      <c r="S44" s="42">
        <f t="shared" si="119"/>
        <v>0</v>
      </c>
      <c r="T44" s="37">
        <v>0</v>
      </c>
      <c r="U44" s="37">
        <v>0</v>
      </c>
      <c r="V44" s="42">
        <f t="shared" si="120"/>
        <v>0</v>
      </c>
      <c r="W44" s="37">
        <v>0</v>
      </c>
      <c r="X44" s="37">
        <v>0</v>
      </c>
      <c r="Y44" s="37">
        <v>0</v>
      </c>
      <c r="Z44" s="42">
        <f t="shared" si="121"/>
        <v>0</v>
      </c>
      <c r="AA44" s="42">
        <v>0</v>
      </c>
      <c r="AB44" s="42">
        <v>0</v>
      </c>
      <c r="AC44" s="42">
        <f t="shared" si="130"/>
        <v>0</v>
      </c>
      <c r="AD44" s="42">
        <f t="shared" si="131"/>
        <v>0</v>
      </c>
      <c r="AE44" s="42">
        <f>ROUND(AD44*0.599,0)</f>
        <v>0</v>
      </c>
      <c r="AF44" s="42">
        <f t="shared" si="132"/>
        <v>0</v>
      </c>
    </row>
    <row r="45" spans="1:32" s="68" customFormat="1" ht="15" thickBot="1" x14ac:dyDescent="0.45">
      <c r="A45" s="130">
        <v>3</v>
      </c>
      <c r="B45" s="131" t="s">
        <v>200</v>
      </c>
      <c r="C45" s="95"/>
      <c r="D45" s="95"/>
      <c r="E45" s="95"/>
      <c r="F45" s="95"/>
      <c r="G45" s="95"/>
      <c r="H45" s="95"/>
      <c r="I45" s="128">
        <f t="shared" si="113"/>
        <v>0</v>
      </c>
      <c r="J45" s="128">
        <f t="shared" si="114"/>
        <v>0</v>
      </c>
      <c r="K45" s="128">
        <f t="shared" si="115"/>
        <v>0</v>
      </c>
      <c r="L45" s="128">
        <v>0</v>
      </c>
      <c r="M45" s="129">
        <f t="shared" si="116"/>
        <v>0</v>
      </c>
      <c r="N45" s="128">
        <v>0</v>
      </c>
      <c r="O45" s="129">
        <f t="shared" si="117"/>
        <v>0</v>
      </c>
      <c r="P45" s="128">
        <v>0</v>
      </c>
      <c r="Q45" s="129">
        <f t="shared" si="126"/>
        <v>0</v>
      </c>
      <c r="R45" s="129">
        <f t="shared" si="118"/>
        <v>0</v>
      </c>
      <c r="S45" s="129">
        <f t="shared" si="119"/>
        <v>0</v>
      </c>
      <c r="T45" s="128">
        <v>0</v>
      </c>
      <c r="U45" s="128">
        <v>0</v>
      </c>
      <c r="V45" s="129">
        <f t="shared" si="120"/>
        <v>0</v>
      </c>
      <c r="W45" s="128">
        <v>0</v>
      </c>
      <c r="X45" s="128">
        <v>0</v>
      </c>
      <c r="Y45" s="128">
        <v>0</v>
      </c>
      <c r="Z45" s="129">
        <f t="shared" si="121"/>
        <v>0</v>
      </c>
      <c r="AA45" s="129">
        <v>0</v>
      </c>
      <c r="AB45" s="129">
        <v>0</v>
      </c>
      <c r="AC45" s="97">
        <f>SUM(AC43:AC44)</f>
        <v>0</v>
      </c>
      <c r="AD45" s="97">
        <f t="shared" ref="AD45" si="133">SUM(AD43:AD44)</f>
        <v>0</v>
      </c>
      <c r="AE45" s="97">
        <f t="shared" ref="AE45" si="134">SUM(AE43:AE44)</f>
        <v>0</v>
      </c>
      <c r="AF45" s="97">
        <f t="shared" ref="AF45" si="135">SUM(AF43:AF44)</f>
        <v>0</v>
      </c>
    </row>
    <row r="46" spans="1:32" s="68" customFormat="1" x14ac:dyDescent="0.4">
      <c r="A46" s="45">
        <v>3</v>
      </c>
      <c r="B46" s="45" t="s">
        <v>162</v>
      </c>
      <c r="C46" s="38"/>
      <c r="D46" s="38"/>
      <c r="E46" s="38"/>
      <c r="F46" s="38"/>
      <c r="G46" s="38"/>
      <c r="H46" s="38"/>
      <c r="I46" s="38">
        <f t="shared" si="113"/>
        <v>0</v>
      </c>
      <c r="J46" s="38">
        <f t="shared" si="114"/>
        <v>0</v>
      </c>
      <c r="K46" s="38">
        <f t="shared" si="115"/>
        <v>0</v>
      </c>
      <c r="L46" s="38">
        <v>0</v>
      </c>
      <c r="M46" s="43">
        <f t="shared" si="116"/>
        <v>0</v>
      </c>
      <c r="N46" s="38">
        <v>0</v>
      </c>
      <c r="O46" s="43">
        <f t="shared" si="117"/>
        <v>0</v>
      </c>
      <c r="P46" s="38">
        <v>0</v>
      </c>
      <c r="Q46" s="43">
        <f t="shared" si="126"/>
        <v>0</v>
      </c>
      <c r="R46" s="43">
        <f t="shared" si="118"/>
        <v>0</v>
      </c>
      <c r="S46" s="43">
        <f t="shared" si="119"/>
        <v>0</v>
      </c>
      <c r="T46" s="38">
        <v>0</v>
      </c>
      <c r="U46" s="38">
        <v>0</v>
      </c>
      <c r="V46" s="43">
        <f t="shared" si="120"/>
        <v>0</v>
      </c>
      <c r="W46" s="38">
        <v>0</v>
      </c>
      <c r="X46" s="38">
        <v>0</v>
      </c>
      <c r="Y46" s="38">
        <v>0</v>
      </c>
      <c r="Z46" s="43">
        <f t="shared" si="121"/>
        <v>0</v>
      </c>
      <c r="AA46" s="43">
        <v>0</v>
      </c>
      <c r="AB46" s="43">
        <v>0</v>
      </c>
      <c r="AC46" s="43">
        <f t="shared" ref="AC46:AC47" si="136">M46+O46+S46+V46+Z46+AA46+AB46</f>
        <v>0</v>
      </c>
      <c r="AD46" s="43">
        <f t="shared" ref="AD46:AD47" si="137">AC46*H46</f>
        <v>0</v>
      </c>
      <c r="AE46" s="43">
        <f t="shared" ref="AE46:AE47" si="138">ROUND(AD46*0.599,0)</f>
        <v>0</v>
      </c>
      <c r="AF46" s="43">
        <f t="shared" ref="AF46:AF47" si="139">AD46+AE46</f>
        <v>0</v>
      </c>
    </row>
    <row r="47" spans="1:32" s="68" customFormat="1" ht="15" thickBot="1" x14ac:dyDescent="0.45">
      <c r="A47" s="44">
        <v>3</v>
      </c>
      <c r="B47" s="44" t="s">
        <v>162</v>
      </c>
      <c r="C47" s="37"/>
      <c r="D47" s="37"/>
      <c r="E47" s="37"/>
      <c r="F47" s="37"/>
      <c r="G47" s="37"/>
      <c r="H47" s="37"/>
      <c r="I47" s="37">
        <f t="shared" si="113"/>
        <v>0</v>
      </c>
      <c r="J47" s="37">
        <f t="shared" si="114"/>
        <v>0</v>
      </c>
      <c r="K47" s="37">
        <f t="shared" si="115"/>
        <v>0</v>
      </c>
      <c r="L47" s="37">
        <v>0</v>
      </c>
      <c r="M47" s="42">
        <f t="shared" si="116"/>
        <v>0</v>
      </c>
      <c r="N47" s="37">
        <v>0</v>
      </c>
      <c r="O47" s="42">
        <f t="shared" si="117"/>
        <v>0</v>
      </c>
      <c r="P47" s="37">
        <v>0</v>
      </c>
      <c r="Q47" s="42">
        <f t="shared" si="126"/>
        <v>0</v>
      </c>
      <c r="R47" s="42">
        <f t="shared" si="118"/>
        <v>0</v>
      </c>
      <c r="S47" s="42">
        <f t="shared" si="119"/>
        <v>0</v>
      </c>
      <c r="T47" s="37">
        <v>0</v>
      </c>
      <c r="U47" s="37">
        <v>0</v>
      </c>
      <c r="V47" s="42">
        <f t="shared" si="120"/>
        <v>0</v>
      </c>
      <c r="W47" s="37">
        <v>0</v>
      </c>
      <c r="X47" s="37">
        <v>0</v>
      </c>
      <c r="Y47" s="37">
        <v>0</v>
      </c>
      <c r="Z47" s="42">
        <f t="shared" si="121"/>
        <v>0</v>
      </c>
      <c r="AA47" s="42">
        <v>0</v>
      </c>
      <c r="AB47" s="42">
        <v>0</v>
      </c>
      <c r="AC47" s="42">
        <f t="shared" si="136"/>
        <v>0</v>
      </c>
      <c r="AD47" s="42">
        <f t="shared" si="137"/>
        <v>0</v>
      </c>
      <c r="AE47" s="42">
        <f t="shared" si="138"/>
        <v>0</v>
      </c>
      <c r="AF47" s="42">
        <f t="shared" si="139"/>
        <v>0</v>
      </c>
    </row>
    <row r="48" spans="1:32" s="137" customFormat="1" ht="15" thickBot="1" x14ac:dyDescent="0.45">
      <c r="A48" s="130">
        <v>3</v>
      </c>
      <c r="B48" s="131" t="s">
        <v>201</v>
      </c>
      <c r="C48" s="95"/>
      <c r="D48" s="95"/>
      <c r="E48" s="95"/>
      <c r="F48" s="95"/>
      <c r="G48" s="95"/>
      <c r="H48" s="95"/>
      <c r="I48" s="95">
        <f t="shared" si="113"/>
        <v>0</v>
      </c>
      <c r="J48" s="95">
        <f t="shared" si="114"/>
        <v>0</v>
      </c>
      <c r="K48" s="95">
        <f t="shared" si="115"/>
        <v>0</v>
      </c>
      <c r="L48" s="95">
        <v>0</v>
      </c>
      <c r="M48" s="97">
        <f t="shared" si="116"/>
        <v>0</v>
      </c>
      <c r="N48" s="95">
        <v>0</v>
      </c>
      <c r="O48" s="97">
        <f t="shared" si="117"/>
        <v>0</v>
      </c>
      <c r="P48" s="95">
        <v>0</v>
      </c>
      <c r="Q48" s="97">
        <f t="shared" si="126"/>
        <v>0</v>
      </c>
      <c r="R48" s="97">
        <f t="shared" si="118"/>
        <v>0</v>
      </c>
      <c r="S48" s="97">
        <f t="shared" si="119"/>
        <v>0</v>
      </c>
      <c r="T48" s="95">
        <v>0</v>
      </c>
      <c r="U48" s="95">
        <v>0</v>
      </c>
      <c r="V48" s="97">
        <f t="shared" si="120"/>
        <v>0</v>
      </c>
      <c r="W48" s="95">
        <v>0</v>
      </c>
      <c r="X48" s="95">
        <v>0</v>
      </c>
      <c r="Y48" s="95">
        <v>0</v>
      </c>
      <c r="Z48" s="97">
        <f t="shared" si="121"/>
        <v>0</v>
      </c>
      <c r="AA48" s="97">
        <v>0</v>
      </c>
      <c r="AB48" s="97">
        <v>0</v>
      </c>
      <c r="AC48" s="97">
        <f>SUM(AC46:AC47)</f>
        <v>0</v>
      </c>
      <c r="AD48" s="97">
        <f t="shared" ref="AD48" si="140">SUM(AD46:AD47)</f>
        <v>0</v>
      </c>
      <c r="AE48" s="97">
        <f t="shared" ref="AE48" si="141">SUM(AE46:AE47)</f>
        <v>0</v>
      </c>
      <c r="AF48" s="97">
        <f t="shared" ref="AF48" si="142">SUM(AF46:AF47)</f>
        <v>0</v>
      </c>
    </row>
    <row r="49" spans="1:32" s="68" customFormat="1" x14ac:dyDescent="0.4">
      <c r="A49" s="125">
        <v>3</v>
      </c>
      <c r="B49" s="125" t="s">
        <v>164</v>
      </c>
      <c r="C49" s="126"/>
      <c r="D49" s="126"/>
      <c r="E49" s="126"/>
      <c r="F49" s="126"/>
      <c r="G49" s="126"/>
      <c r="H49" s="126"/>
      <c r="I49" s="126">
        <f t="shared" si="113"/>
        <v>0</v>
      </c>
      <c r="J49" s="126">
        <f t="shared" si="114"/>
        <v>0</v>
      </c>
      <c r="K49" s="126">
        <f t="shared" si="115"/>
        <v>0</v>
      </c>
      <c r="L49" s="126">
        <v>0</v>
      </c>
      <c r="M49" s="127">
        <f t="shared" si="116"/>
        <v>0</v>
      </c>
      <c r="N49" s="126">
        <v>0</v>
      </c>
      <c r="O49" s="127">
        <f t="shared" si="117"/>
        <v>0</v>
      </c>
      <c r="P49" s="126">
        <v>0</v>
      </c>
      <c r="Q49" s="127">
        <f t="shared" si="126"/>
        <v>0</v>
      </c>
      <c r="R49" s="127">
        <f t="shared" si="118"/>
        <v>0</v>
      </c>
      <c r="S49" s="127">
        <f t="shared" si="119"/>
        <v>0</v>
      </c>
      <c r="T49" s="126">
        <v>0</v>
      </c>
      <c r="U49" s="126">
        <v>0</v>
      </c>
      <c r="V49" s="127">
        <f t="shared" si="120"/>
        <v>0</v>
      </c>
      <c r="W49" s="126">
        <v>0</v>
      </c>
      <c r="X49" s="126">
        <v>0</v>
      </c>
      <c r="Y49" s="126">
        <v>0</v>
      </c>
      <c r="Z49" s="127">
        <f t="shared" si="121"/>
        <v>0</v>
      </c>
      <c r="AA49" s="127">
        <v>0</v>
      </c>
      <c r="AB49" s="127">
        <v>0</v>
      </c>
      <c r="AC49" s="127">
        <f t="shared" ref="AC49:AC50" si="143">M49+O49+S49+V49+Z49+AA49+AB49</f>
        <v>0</v>
      </c>
      <c r="AD49" s="43">
        <f t="shared" ref="AD49:AD50" si="144">AC49*H49</f>
        <v>0</v>
      </c>
      <c r="AE49" s="43">
        <f t="shared" ref="AE49:AE50" si="145">ROUND(AD49*0.599,0)</f>
        <v>0</v>
      </c>
      <c r="AF49" s="43">
        <f t="shared" ref="AF49:AF50" si="146">AD49+AE49</f>
        <v>0</v>
      </c>
    </row>
    <row r="50" spans="1:32" ht="15" thickBot="1" x14ac:dyDescent="0.45">
      <c r="A50" s="44">
        <v>3</v>
      </c>
      <c r="B50" s="44" t="s">
        <v>164</v>
      </c>
      <c r="C50" s="37"/>
      <c r="D50" s="37"/>
      <c r="E50" s="37"/>
      <c r="F50" s="37"/>
      <c r="G50" s="37"/>
      <c r="H50" s="37"/>
      <c r="I50" s="37">
        <f t="shared" si="113"/>
        <v>0</v>
      </c>
      <c r="J50" s="37">
        <f t="shared" si="114"/>
        <v>0</v>
      </c>
      <c r="K50" s="37">
        <f t="shared" si="115"/>
        <v>0</v>
      </c>
      <c r="L50" s="37">
        <v>0</v>
      </c>
      <c r="M50" s="42">
        <f t="shared" si="116"/>
        <v>0</v>
      </c>
      <c r="N50" s="37">
        <v>0</v>
      </c>
      <c r="O50" s="42">
        <f t="shared" si="117"/>
        <v>0</v>
      </c>
      <c r="P50" s="37">
        <v>0</v>
      </c>
      <c r="Q50" s="42">
        <f t="shared" si="126"/>
        <v>0</v>
      </c>
      <c r="R50" s="42">
        <f t="shared" si="118"/>
        <v>0</v>
      </c>
      <c r="S50" s="42">
        <f t="shared" si="119"/>
        <v>0</v>
      </c>
      <c r="T50" s="37">
        <v>0</v>
      </c>
      <c r="U50" s="37">
        <v>0</v>
      </c>
      <c r="V50" s="42">
        <f t="shared" si="120"/>
        <v>0</v>
      </c>
      <c r="W50" s="37">
        <v>0</v>
      </c>
      <c r="X50" s="37">
        <v>0</v>
      </c>
      <c r="Y50" s="37">
        <v>0</v>
      </c>
      <c r="Z50" s="42">
        <f t="shared" si="121"/>
        <v>0</v>
      </c>
      <c r="AA50" s="42">
        <v>0</v>
      </c>
      <c r="AB50" s="42">
        <v>0</v>
      </c>
      <c r="AC50" s="42">
        <f t="shared" si="143"/>
        <v>0</v>
      </c>
      <c r="AD50" s="42">
        <f t="shared" si="144"/>
        <v>0</v>
      </c>
      <c r="AE50" s="42">
        <f t="shared" si="145"/>
        <v>0</v>
      </c>
      <c r="AF50" s="42">
        <f t="shared" si="146"/>
        <v>0</v>
      </c>
    </row>
    <row r="51" spans="1:32" ht="15" thickBot="1" x14ac:dyDescent="0.45">
      <c r="A51" s="130">
        <v>3</v>
      </c>
      <c r="B51" s="131" t="s">
        <v>202</v>
      </c>
      <c r="C51" s="95"/>
      <c r="D51" s="95"/>
      <c r="E51" s="95"/>
      <c r="F51" s="95"/>
      <c r="G51" s="95"/>
      <c r="H51" s="95"/>
      <c r="I51" s="95">
        <f t="shared" si="113"/>
        <v>0</v>
      </c>
      <c r="J51" s="95">
        <f t="shared" si="114"/>
        <v>0</v>
      </c>
      <c r="K51" s="95">
        <f t="shared" si="115"/>
        <v>0</v>
      </c>
      <c r="L51" s="95">
        <v>0</v>
      </c>
      <c r="M51" s="97">
        <f t="shared" si="116"/>
        <v>0</v>
      </c>
      <c r="N51" s="95">
        <v>0</v>
      </c>
      <c r="O51" s="97">
        <f t="shared" si="117"/>
        <v>0</v>
      </c>
      <c r="P51" s="95">
        <v>0</v>
      </c>
      <c r="Q51" s="97">
        <f t="shared" si="126"/>
        <v>0</v>
      </c>
      <c r="R51" s="97">
        <f t="shared" si="118"/>
        <v>0</v>
      </c>
      <c r="S51" s="97">
        <f t="shared" si="119"/>
        <v>0</v>
      </c>
      <c r="T51" s="95">
        <v>0</v>
      </c>
      <c r="U51" s="95">
        <v>0</v>
      </c>
      <c r="V51" s="97">
        <f t="shared" si="120"/>
        <v>0</v>
      </c>
      <c r="W51" s="95">
        <v>0</v>
      </c>
      <c r="X51" s="95">
        <v>0</v>
      </c>
      <c r="Y51" s="95">
        <v>0</v>
      </c>
      <c r="Z51" s="97">
        <f t="shared" si="121"/>
        <v>0</v>
      </c>
      <c r="AA51" s="97">
        <v>0</v>
      </c>
      <c r="AB51" s="97">
        <v>0</v>
      </c>
      <c r="AC51" s="97">
        <f>SUM(AC49:AC50)</f>
        <v>0</v>
      </c>
      <c r="AD51" s="97">
        <f t="shared" ref="AD51" si="147">SUM(AD49:AD50)</f>
        <v>0</v>
      </c>
      <c r="AE51" s="97">
        <f t="shared" ref="AE51" si="148">SUM(AE49:AE50)</f>
        <v>0</v>
      </c>
      <c r="AF51" s="97">
        <f t="shared" ref="AF51" si="149">SUM(AF49:AF50)</f>
        <v>0</v>
      </c>
    </row>
    <row r="52" spans="1:32" x14ac:dyDescent="0.4">
      <c r="A52" s="125">
        <v>3</v>
      </c>
      <c r="B52" s="125" t="s">
        <v>166</v>
      </c>
      <c r="C52" s="126"/>
      <c r="D52" s="126"/>
      <c r="E52" s="126"/>
      <c r="F52" s="126"/>
      <c r="G52" s="126"/>
      <c r="H52" s="126"/>
      <c r="I52" s="126">
        <f t="shared" si="113"/>
        <v>0</v>
      </c>
      <c r="J52" s="126">
        <f t="shared" si="114"/>
        <v>0</v>
      </c>
      <c r="K52" s="126">
        <f t="shared" si="115"/>
        <v>0</v>
      </c>
      <c r="L52" s="126">
        <v>0</v>
      </c>
      <c r="M52" s="127">
        <f t="shared" si="116"/>
        <v>0</v>
      </c>
      <c r="N52" s="126">
        <v>0</v>
      </c>
      <c r="O52" s="127">
        <f t="shared" si="117"/>
        <v>0</v>
      </c>
      <c r="P52" s="126">
        <v>0</v>
      </c>
      <c r="Q52" s="127">
        <f t="shared" si="126"/>
        <v>0</v>
      </c>
      <c r="R52" s="127">
        <f t="shared" si="118"/>
        <v>0</v>
      </c>
      <c r="S52" s="127">
        <f t="shared" si="119"/>
        <v>0</v>
      </c>
      <c r="T52" s="126">
        <v>0</v>
      </c>
      <c r="U52" s="126">
        <v>0</v>
      </c>
      <c r="V52" s="127">
        <f t="shared" si="120"/>
        <v>0</v>
      </c>
      <c r="W52" s="126">
        <v>0</v>
      </c>
      <c r="X52" s="126">
        <v>0</v>
      </c>
      <c r="Y52" s="126">
        <v>0</v>
      </c>
      <c r="Z52" s="127">
        <f t="shared" si="121"/>
        <v>0</v>
      </c>
      <c r="AA52" s="127">
        <v>0</v>
      </c>
      <c r="AB52" s="127">
        <v>0</v>
      </c>
      <c r="AC52" s="127">
        <f t="shared" ref="AC52:AC53" si="150">M52+O52+S52+V52+Z52+AA52+AB52</f>
        <v>0</v>
      </c>
      <c r="AD52" s="43">
        <f t="shared" ref="AD52:AD53" si="151">AC52*H52</f>
        <v>0</v>
      </c>
      <c r="AE52" s="43">
        <f t="shared" ref="AE52:AE53" si="152">ROUND(AD52*0.599,0)</f>
        <v>0</v>
      </c>
      <c r="AF52" s="43">
        <f t="shared" ref="AF52:AF53" si="153">AD52+AE52</f>
        <v>0</v>
      </c>
    </row>
    <row r="53" spans="1:32" ht="15" thickBot="1" x14ac:dyDescent="0.45">
      <c r="A53" s="44">
        <v>3</v>
      </c>
      <c r="B53" s="44" t="s">
        <v>166</v>
      </c>
      <c r="C53" s="37"/>
      <c r="D53" s="37"/>
      <c r="E53" s="37"/>
      <c r="F53" s="37"/>
      <c r="G53" s="37"/>
      <c r="H53" s="37"/>
      <c r="I53" s="37">
        <f t="shared" si="113"/>
        <v>0</v>
      </c>
      <c r="J53" s="37">
        <f t="shared" si="114"/>
        <v>0</v>
      </c>
      <c r="K53" s="37">
        <f t="shared" si="115"/>
        <v>0</v>
      </c>
      <c r="L53" s="37">
        <v>0</v>
      </c>
      <c r="M53" s="42">
        <f t="shared" si="116"/>
        <v>0</v>
      </c>
      <c r="N53" s="37">
        <v>0</v>
      </c>
      <c r="O53" s="42">
        <f t="shared" si="117"/>
        <v>0</v>
      </c>
      <c r="P53" s="37">
        <v>0</v>
      </c>
      <c r="Q53" s="42">
        <f t="shared" si="126"/>
        <v>0</v>
      </c>
      <c r="R53" s="42">
        <f t="shared" si="118"/>
        <v>0</v>
      </c>
      <c r="S53" s="42">
        <f t="shared" si="119"/>
        <v>0</v>
      </c>
      <c r="T53" s="37">
        <v>0</v>
      </c>
      <c r="U53" s="37">
        <v>0</v>
      </c>
      <c r="V53" s="42">
        <f t="shared" si="120"/>
        <v>0</v>
      </c>
      <c r="W53" s="37">
        <v>0</v>
      </c>
      <c r="X53" s="37">
        <v>0</v>
      </c>
      <c r="Y53" s="37">
        <v>0</v>
      </c>
      <c r="Z53" s="42">
        <f t="shared" si="121"/>
        <v>0</v>
      </c>
      <c r="AA53" s="42">
        <v>0</v>
      </c>
      <c r="AB53" s="42">
        <v>0</v>
      </c>
      <c r="AC53" s="42">
        <f t="shared" si="150"/>
        <v>0</v>
      </c>
      <c r="AD53" s="42">
        <f t="shared" si="151"/>
        <v>0</v>
      </c>
      <c r="AE53" s="42">
        <f t="shared" si="152"/>
        <v>0</v>
      </c>
      <c r="AF53" s="42">
        <f t="shared" si="153"/>
        <v>0</v>
      </c>
    </row>
    <row r="54" spans="1:32" ht="15" thickBot="1" x14ac:dyDescent="0.45">
      <c r="A54" s="130">
        <v>3</v>
      </c>
      <c r="B54" s="131" t="s">
        <v>203</v>
      </c>
      <c r="C54" s="95"/>
      <c r="D54" s="95"/>
      <c r="E54" s="95"/>
      <c r="F54" s="95"/>
      <c r="G54" s="95"/>
      <c r="H54" s="95"/>
      <c r="I54" s="95">
        <f t="shared" si="113"/>
        <v>0</v>
      </c>
      <c r="J54" s="95">
        <f t="shared" si="114"/>
        <v>0</v>
      </c>
      <c r="K54" s="95">
        <f t="shared" si="115"/>
        <v>0</v>
      </c>
      <c r="L54" s="95">
        <v>0</v>
      </c>
      <c r="M54" s="97">
        <f t="shared" si="116"/>
        <v>0</v>
      </c>
      <c r="N54" s="95">
        <v>0</v>
      </c>
      <c r="O54" s="97">
        <f t="shared" si="117"/>
        <v>0</v>
      </c>
      <c r="P54" s="95">
        <v>0</v>
      </c>
      <c r="Q54" s="97">
        <f t="shared" si="126"/>
        <v>0</v>
      </c>
      <c r="R54" s="97">
        <f t="shared" si="118"/>
        <v>0</v>
      </c>
      <c r="S54" s="97">
        <f t="shared" si="119"/>
        <v>0</v>
      </c>
      <c r="T54" s="95">
        <v>0</v>
      </c>
      <c r="U54" s="95">
        <v>0</v>
      </c>
      <c r="V54" s="97">
        <f t="shared" si="120"/>
        <v>0</v>
      </c>
      <c r="W54" s="95">
        <v>0</v>
      </c>
      <c r="X54" s="95">
        <v>0</v>
      </c>
      <c r="Y54" s="95">
        <v>0</v>
      </c>
      <c r="Z54" s="97">
        <f t="shared" si="121"/>
        <v>0</v>
      </c>
      <c r="AA54" s="97">
        <v>0</v>
      </c>
      <c r="AB54" s="97">
        <v>0</v>
      </c>
      <c r="AC54" s="97">
        <f>SUM(AC52:AC53)</f>
        <v>0</v>
      </c>
      <c r="AD54" s="97">
        <f t="shared" ref="AD54" si="154">SUM(AD52:AD53)</f>
        <v>0</v>
      </c>
      <c r="AE54" s="97">
        <f t="shared" ref="AE54" si="155">SUM(AE52:AE53)</f>
        <v>0</v>
      </c>
      <c r="AF54" s="97">
        <f t="shared" ref="AF54" si="156">SUM(AF52:AF53)</f>
        <v>0</v>
      </c>
    </row>
    <row r="55" spans="1:32" ht="15" thickBot="1" x14ac:dyDescent="0.45">
      <c r="A55" s="132" t="s">
        <v>210</v>
      </c>
      <c r="B55" s="133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5"/>
      <c r="N55" s="134"/>
      <c r="O55" s="135"/>
      <c r="P55" s="134"/>
      <c r="Q55" s="135"/>
      <c r="R55" s="135"/>
      <c r="S55" s="135"/>
      <c r="T55" s="134"/>
      <c r="U55" s="134"/>
      <c r="V55" s="135"/>
      <c r="W55" s="134"/>
      <c r="X55" s="134"/>
      <c r="Y55" s="134"/>
      <c r="Z55" s="135"/>
      <c r="AA55" s="135"/>
      <c r="AB55" s="135"/>
      <c r="AC55" s="136">
        <f>SUM(AC42,AC45,AC48,AC51,AC54)</f>
        <v>4350</v>
      </c>
      <c r="AD55" s="136">
        <f t="shared" ref="AD55" si="157">SUM(AD42,AD45,AD48,AD51,AD54)</f>
        <v>4350</v>
      </c>
      <c r="AE55" s="136">
        <f t="shared" ref="AE55" si="158">SUM(AE42,AE45,AE48,AE51,AE54)</f>
        <v>2606</v>
      </c>
      <c r="AF55" s="136">
        <f t="shared" ref="AF55" si="159">SUM(AF42,AF45,AF48,AF51,AF54)</f>
        <v>6956</v>
      </c>
    </row>
    <row r="56" spans="1:32" x14ac:dyDescent="0.4">
      <c r="A56" s="33">
        <v>4</v>
      </c>
      <c r="B56" s="33" t="s">
        <v>158</v>
      </c>
      <c r="C56" s="34" t="s">
        <v>68</v>
      </c>
      <c r="D56" s="34" t="s">
        <v>69</v>
      </c>
      <c r="E56" s="34" t="s">
        <v>70</v>
      </c>
      <c r="F56" s="34">
        <v>2</v>
      </c>
      <c r="G56" s="34">
        <v>5</v>
      </c>
      <c r="H56" s="34">
        <v>1</v>
      </c>
      <c r="I56" s="34">
        <f>IF((G56&gt;0),G56-1,0)</f>
        <v>4</v>
      </c>
      <c r="J56" s="34">
        <f>IF(G56&gt;2,G56-2,0)</f>
        <v>3</v>
      </c>
      <c r="K56" s="34">
        <f>IF(G56&lt;=2,G56,G56-J56)</f>
        <v>2</v>
      </c>
      <c r="L56" s="34">
        <v>350</v>
      </c>
      <c r="M56" s="40">
        <f>ROUND(L56*F56,0)</f>
        <v>700</v>
      </c>
      <c r="N56" s="34">
        <v>250</v>
      </c>
      <c r="O56" s="40">
        <f>ROUND(F56*I56*N56,0)</f>
        <v>2000</v>
      </c>
      <c r="P56" s="34">
        <v>75</v>
      </c>
      <c r="Q56" s="40">
        <f>ROUND(F56*J56*P56,0)</f>
        <v>450</v>
      </c>
      <c r="R56" s="40">
        <f>ROUND(F56*K56*P56,0)</f>
        <v>300</v>
      </c>
      <c r="S56" s="40">
        <f>Q56+R56</f>
        <v>750</v>
      </c>
      <c r="T56" s="34">
        <v>0</v>
      </c>
      <c r="U56" s="34">
        <v>0</v>
      </c>
      <c r="V56" s="40">
        <f>ROUND(I56*T56*U56,0)</f>
        <v>0</v>
      </c>
      <c r="W56" s="34">
        <v>0</v>
      </c>
      <c r="X56" s="34">
        <v>0</v>
      </c>
      <c r="Y56" s="34">
        <v>0</v>
      </c>
      <c r="Z56" s="40">
        <f>ROUND(W56*X56*Y56,0)</f>
        <v>0</v>
      </c>
      <c r="AA56" s="40">
        <v>650</v>
      </c>
      <c r="AB56" s="40">
        <v>250</v>
      </c>
      <c r="AC56" s="40">
        <f>M56+O56+S56+V56+Z56+AA56+AB56</f>
        <v>4350</v>
      </c>
      <c r="AD56" s="40">
        <f>AC56*H56</f>
        <v>4350</v>
      </c>
      <c r="AE56" s="40">
        <f>ROUND(AD56*0.599,0)</f>
        <v>2606</v>
      </c>
      <c r="AF56" s="40">
        <f>AD56+AE56</f>
        <v>6956</v>
      </c>
    </row>
    <row r="57" spans="1:32" ht="15" thickBot="1" x14ac:dyDescent="0.45">
      <c r="A57" s="44">
        <v>4</v>
      </c>
      <c r="B57" s="44" t="s">
        <v>158</v>
      </c>
      <c r="C57" s="37"/>
      <c r="D57" s="37"/>
      <c r="E57" s="37"/>
      <c r="F57" s="37"/>
      <c r="G57" s="37"/>
      <c r="H57" s="37"/>
      <c r="I57" s="37">
        <f t="shared" ref="I57:I70" si="160">IF((G57&gt;0),G57-1,0)</f>
        <v>0</v>
      </c>
      <c r="J57" s="37">
        <f t="shared" ref="J57:J70" si="161">IF(G57&gt;2,G57-2,0)</f>
        <v>0</v>
      </c>
      <c r="K57" s="37">
        <f t="shared" ref="K57:K70" si="162">IF(G57&lt;=2,G57,G57-J57)</f>
        <v>0</v>
      </c>
      <c r="L57" s="37">
        <v>0</v>
      </c>
      <c r="M57" s="42">
        <f t="shared" ref="M57:M70" si="163">ROUND(L57*F57,0)</f>
        <v>0</v>
      </c>
      <c r="N57" s="37">
        <v>0</v>
      </c>
      <c r="O57" s="42">
        <f t="shared" ref="O57:O70" si="164">ROUND(F57*I57*N57,0)</f>
        <v>0</v>
      </c>
      <c r="P57" s="37">
        <v>0</v>
      </c>
      <c r="Q57" s="42">
        <f>ROUND(F57*J57*P57,0)</f>
        <v>0</v>
      </c>
      <c r="R57" s="42">
        <f t="shared" ref="R57:R70" si="165">ROUND(F57*K57*P57,0)</f>
        <v>0</v>
      </c>
      <c r="S57" s="42">
        <f t="shared" ref="S57:S70" si="166">Q57+R57</f>
        <v>0</v>
      </c>
      <c r="T57" s="37">
        <v>0</v>
      </c>
      <c r="U57" s="37">
        <v>0</v>
      </c>
      <c r="V57" s="42">
        <f t="shared" ref="V57:V70" si="167">ROUND(I57*T57*U57,0)</f>
        <v>0</v>
      </c>
      <c r="W57" s="37">
        <v>0</v>
      </c>
      <c r="X57" s="37">
        <v>0</v>
      </c>
      <c r="Y57" s="37">
        <v>0</v>
      </c>
      <c r="Z57" s="42">
        <f t="shared" ref="Z57:Z70" si="168">ROUND(W57*X57*Y57,0)</f>
        <v>0</v>
      </c>
      <c r="AA57" s="42">
        <v>0</v>
      </c>
      <c r="AB57" s="42">
        <v>0</v>
      </c>
      <c r="AC57" s="42">
        <f t="shared" ref="AC57" si="169">M57+O57+S57+V57+Z57+AA57+AB57</f>
        <v>0</v>
      </c>
      <c r="AD57" s="42">
        <f t="shared" ref="AD57" si="170">AC57*H57</f>
        <v>0</v>
      </c>
      <c r="AE57" s="42">
        <f t="shared" ref="AE57" si="171">ROUND(AD57*0.599,0)</f>
        <v>0</v>
      </c>
      <c r="AF57" s="42">
        <f t="shared" ref="AF57" si="172">AD57+AE57</f>
        <v>0</v>
      </c>
    </row>
    <row r="58" spans="1:32" ht="15" thickBot="1" x14ac:dyDescent="0.45">
      <c r="A58" s="130">
        <v>4</v>
      </c>
      <c r="B58" s="131" t="s">
        <v>199</v>
      </c>
      <c r="C58" s="95"/>
      <c r="D58" s="95"/>
      <c r="E58" s="95"/>
      <c r="F58" s="95"/>
      <c r="G58" s="95"/>
      <c r="H58" s="95"/>
      <c r="I58" s="128">
        <f t="shared" si="160"/>
        <v>0</v>
      </c>
      <c r="J58" s="128">
        <f t="shared" si="161"/>
        <v>0</v>
      </c>
      <c r="K58" s="128">
        <f t="shared" si="162"/>
        <v>0</v>
      </c>
      <c r="L58" s="128">
        <v>0</v>
      </c>
      <c r="M58" s="129">
        <f t="shared" si="163"/>
        <v>0</v>
      </c>
      <c r="N58" s="128">
        <v>0</v>
      </c>
      <c r="O58" s="129">
        <f t="shared" si="164"/>
        <v>0</v>
      </c>
      <c r="P58" s="128">
        <v>0</v>
      </c>
      <c r="Q58" s="129">
        <f t="shared" ref="Q58:Q70" si="173">ROUND(F58*J58*P58,0)</f>
        <v>0</v>
      </c>
      <c r="R58" s="129">
        <f t="shared" si="165"/>
        <v>0</v>
      </c>
      <c r="S58" s="129">
        <f t="shared" si="166"/>
        <v>0</v>
      </c>
      <c r="T58" s="128">
        <v>0</v>
      </c>
      <c r="U58" s="128">
        <v>0</v>
      </c>
      <c r="V58" s="129">
        <f t="shared" si="167"/>
        <v>0</v>
      </c>
      <c r="W58" s="128">
        <v>0</v>
      </c>
      <c r="X58" s="128">
        <v>0</v>
      </c>
      <c r="Y58" s="128">
        <v>0</v>
      </c>
      <c r="Z58" s="129">
        <f t="shared" si="168"/>
        <v>0</v>
      </c>
      <c r="AA58" s="129">
        <v>0</v>
      </c>
      <c r="AB58" s="129">
        <v>0</v>
      </c>
      <c r="AC58" s="97">
        <f>SUM(AC56:AC57)</f>
        <v>4350</v>
      </c>
      <c r="AD58" s="97">
        <f t="shared" ref="AD58" si="174">SUM(AD56:AD57)</f>
        <v>4350</v>
      </c>
      <c r="AE58" s="97">
        <f t="shared" ref="AE58" si="175">SUM(AE56:AE57)</f>
        <v>2606</v>
      </c>
      <c r="AF58" s="97">
        <f t="shared" ref="AF58" si="176">SUM(AF56:AF57)</f>
        <v>6956</v>
      </c>
    </row>
    <row r="59" spans="1:32" x14ac:dyDescent="0.4">
      <c r="A59" s="125">
        <v>4</v>
      </c>
      <c r="B59" s="125" t="s">
        <v>160</v>
      </c>
      <c r="C59" s="126"/>
      <c r="D59" s="126"/>
      <c r="E59" s="126"/>
      <c r="F59" s="126"/>
      <c r="G59" s="126"/>
      <c r="H59" s="126"/>
      <c r="I59" s="126">
        <f t="shared" si="160"/>
        <v>0</v>
      </c>
      <c r="J59" s="126">
        <f t="shared" si="161"/>
        <v>0</v>
      </c>
      <c r="K59" s="126">
        <f t="shared" si="162"/>
        <v>0</v>
      </c>
      <c r="L59" s="126">
        <v>0</v>
      </c>
      <c r="M59" s="127">
        <f t="shared" si="163"/>
        <v>0</v>
      </c>
      <c r="N59" s="126">
        <v>0</v>
      </c>
      <c r="O59" s="127">
        <f t="shared" si="164"/>
        <v>0</v>
      </c>
      <c r="P59" s="126">
        <v>0</v>
      </c>
      <c r="Q59" s="127">
        <f t="shared" si="173"/>
        <v>0</v>
      </c>
      <c r="R59" s="127">
        <f t="shared" si="165"/>
        <v>0</v>
      </c>
      <c r="S59" s="127">
        <f t="shared" si="166"/>
        <v>0</v>
      </c>
      <c r="T59" s="126">
        <v>0</v>
      </c>
      <c r="U59" s="126">
        <v>0</v>
      </c>
      <c r="V59" s="127">
        <f t="shared" si="167"/>
        <v>0</v>
      </c>
      <c r="W59" s="126">
        <v>0</v>
      </c>
      <c r="X59" s="126">
        <v>0</v>
      </c>
      <c r="Y59" s="126">
        <v>0</v>
      </c>
      <c r="Z59" s="127">
        <f t="shared" si="168"/>
        <v>0</v>
      </c>
      <c r="AA59" s="127">
        <v>0</v>
      </c>
      <c r="AB59" s="127">
        <v>0</v>
      </c>
      <c r="AC59" s="127">
        <f t="shared" ref="AC59:AC60" si="177">M59+O59+S59+V59+Z59+AA59+AB59</f>
        <v>0</v>
      </c>
      <c r="AD59" s="43">
        <f t="shared" ref="AD59:AD60" si="178">AC59*H59</f>
        <v>0</v>
      </c>
      <c r="AE59" s="43">
        <f>ROUND(AD59*0.599,0)</f>
        <v>0</v>
      </c>
      <c r="AF59" s="43">
        <f t="shared" ref="AF59:AF60" si="179">AD59+AE59</f>
        <v>0</v>
      </c>
    </row>
    <row r="60" spans="1:32" ht="15" thickBot="1" x14ac:dyDescent="0.45">
      <c r="A60" s="44">
        <v>4</v>
      </c>
      <c r="B60" s="44" t="s">
        <v>160</v>
      </c>
      <c r="C60" s="37"/>
      <c r="D60" s="37"/>
      <c r="E60" s="37"/>
      <c r="F60" s="37"/>
      <c r="G60" s="37"/>
      <c r="H60" s="37"/>
      <c r="I60" s="37">
        <f t="shared" si="160"/>
        <v>0</v>
      </c>
      <c r="J60" s="37">
        <f t="shared" si="161"/>
        <v>0</v>
      </c>
      <c r="K60" s="37">
        <f t="shared" si="162"/>
        <v>0</v>
      </c>
      <c r="L60" s="37">
        <v>0</v>
      </c>
      <c r="M60" s="42">
        <f t="shared" si="163"/>
        <v>0</v>
      </c>
      <c r="N60" s="37">
        <v>0</v>
      </c>
      <c r="O60" s="42">
        <f t="shared" si="164"/>
        <v>0</v>
      </c>
      <c r="P60" s="37">
        <v>0</v>
      </c>
      <c r="Q60" s="42">
        <f t="shared" si="173"/>
        <v>0</v>
      </c>
      <c r="R60" s="42">
        <f t="shared" si="165"/>
        <v>0</v>
      </c>
      <c r="S60" s="42">
        <f t="shared" si="166"/>
        <v>0</v>
      </c>
      <c r="T60" s="37">
        <v>0</v>
      </c>
      <c r="U60" s="37">
        <v>0</v>
      </c>
      <c r="V60" s="42">
        <f t="shared" si="167"/>
        <v>0</v>
      </c>
      <c r="W60" s="37">
        <v>0</v>
      </c>
      <c r="X60" s="37">
        <v>0</v>
      </c>
      <c r="Y60" s="37">
        <v>0</v>
      </c>
      <c r="Z60" s="42">
        <f t="shared" si="168"/>
        <v>0</v>
      </c>
      <c r="AA60" s="42">
        <v>0</v>
      </c>
      <c r="AB60" s="42">
        <v>0</v>
      </c>
      <c r="AC60" s="42">
        <f t="shared" si="177"/>
        <v>0</v>
      </c>
      <c r="AD60" s="42">
        <f t="shared" si="178"/>
        <v>0</v>
      </c>
      <c r="AE60" s="42">
        <f>ROUND(AD60*0.599,0)</f>
        <v>0</v>
      </c>
      <c r="AF60" s="42">
        <f t="shared" si="179"/>
        <v>0</v>
      </c>
    </row>
    <row r="61" spans="1:32" ht="15" thickBot="1" x14ac:dyDescent="0.45">
      <c r="A61" s="130">
        <v>4</v>
      </c>
      <c r="B61" s="131" t="s">
        <v>200</v>
      </c>
      <c r="C61" s="95"/>
      <c r="D61" s="95"/>
      <c r="E61" s="95"/>
      <c r="F61" s="95"/>
      <c r="G61" s="95"/>
      <c r="H61" s="95"/>
      <c r="I61" s="128">
        <f t="shared" si="160"/>
        <v>0</v>
      </c>
      <c r="J61" s="128">
        <f t="shared" si="161"/>
        <v>0</v>
      </c>
      <c r="K61" s="128">
        <f t="shared" si="162"/>
        <v>0</v>
      </c>
      <c r="L61" s="128">
        <v>0</v>
      </c>
      <c r="M61" s="129">
        <f t="shared" si="163"/>
        <v>0</v>
      </c>
      <c r="N61" s="128">
        <v>0</v>
      </c>
      <c r="O61" s="129">
        <f t="shared" si="164"/>
        <v>0</v>
      </c>
      <c r="P61" s="128">
        <v>0</v>
      </c>
      <c r="Q61" s="129">
        <f t="shared" si="173"/>
        <v>0</v>
      </c>
      <c r="R61" s="129">
        <f t="shared" si="165"/>
        <v>0</v>
      </c>
      <c r="S61" s="129">
        <f t="shared" si="166"/>
        <v>0</v>
      </c>
      <c r="T61" s="128">
        <v>0</v>
      </c>
      <c r="U61" s="128">
        <v>0</v>
      </c>
      <c r="V61" s="129">
        <f t="shared" si="167"/>
        <v>0</v>
      </c>
      <c r="W61" s="128">
        <v>0</v>
      </c>
      <c r="X61" s="128">
        <v>0</v>
      </c>
      <c r="Y61" s="128">
        <v>0</v>
      </c>
      <c r="Z61" s="129">
        <f t="shared" si="168"/>
        <v>0</v>
      </c>
      <c r="AA61" s="129">
        <v>0</v>
      </c>
      <c r="AB61" s="129">
        <v>0</v>
      </c>
      <c r="AC61" s="97">
        <f>SUM(AC59:AC60)</f>
        <v>0</v>
      </c>
      <c r="AD61" s="97">
        <f t="shared" ref="AD61" si="180">SUM(AD59:AD60)</f>
        <v>0</v>
      </c>
      <c r="AE61" s="97">
        <f t="shared" ref="AE61" si="181">SUM(AE59:AE60)</f>
        <v>0</v>
      </c>
      <c r="AF61" s="97">
        <f t="shared" ref="AF61" si="182">SUM(AF59:AF60)</f>
        <v>0</v>
      </c>
    </row>
    <row r="62" spans="1:32" x14ac:dyDescent="0.4">
      <c r="A62" s="45">
        <v>4</v>
      </c>
      <c r="B62" s="45" t="s">
        <v>162</v>
      </c>
      <c r="C62" s="38"/>
      <c r="D62" s="38"/>
      <c r="E62" s="38"/>
      <c r="F62" s="38"/>
      <c r="G62" s="38"/>
      <c r="H62" s="38"/>
      <c r="I62" s="38">
        <f t="shared" si="160"/>
        <v>0</v>
      </c>
      <c r="J62" s="38">
        <f t="shared" si="161"/>
        <v>0</v>
      </c>
      <c r="K62" s="38">
        <f t="shared" si="162"/>
        <v>0</v>
      </c>
      <c r="L62" s="38">
        <v>0</v>
      </c>
      <c r="M62" s="43">
        <f t="shared" si="163"/>
        <v>0</v>
      </c>
      <c r="N62" s="38">
        <v>0</v>
      </c>
      <c r="O62" s="43">
        <f t="shared" si="164"/>
        <v>0</v>
      </c>
      <c r="P62" s="38">
        <v>0</v>
      </c>
      <c r="Q62" s="43">
        <f t="shared" si="173"/>
        <v>0</v>
      </c>
      <c r="R62" s="43">
        <f t="shared" si="165"/>
        <v>0</v>
      </c>
      <c r="S62" s="43">
        <f t="shared" si="166"/>
        <v>0</v>
      </c>
      <c r="T62" s="38">
        <v>0</v>
      </c>
      <c r="U62" s="38">
        <v>0</v>
      </c>
      <c r="V62" s="43">
        <f t="shared" si="167"/>
        <v>0</v>
      </c>
      <c r="W62" s="38">
        <v>0</v>
      </c>
      <c r="X62" s="38">
        <v>0</v>
      </c>
      <c r="Y62" s="38">
        <v>0</v>
      </c>
      <c r="Z62" s="43">
        <f t="shared" si="168"/>
        <v>0</v>
      </c>
      <c r="AA62" s="43">
        <v>0</v>
      </c>
      <c r="AB62" s="43">
        <v>0</v>
      </c>
      <c r="AC62" s="43">
        <f t="shared" ref="AC62:AC63" si="183">M62+O62+S62+V62+Z62+AA62+AB62</f>
        <v>0</v>
      </c>
      <c r="AD62" s="43">
        <f t="shared" ref="AD62:AD63" si="184">AC62*H62</f>
        <v>0</v>
      </c>
      <c r="AE62" s="43">
        <f t="shared" ref="AE62:AE63" si="185">ROUND(AD62*0.599,0)</f>
        <v>0</v>
      </c>
      <c r="AF62" s="43">
        <f t="shared" ref="AF62:AF63" si="186">AD62+AE62</f>
        <v>0</v>
      </c>
    </row>
    <row r="63" spans="1:32" ht="15" thickBot="1" x14ac:dyDescent="0.45">
      <c r="A63" s="44">
        <v>4</v>
      </c>
      <c r="B63" s="44" t="s">
        <v>162</v>
      </c>
      <c r="C63" s="37"/>
      <c r="D63" s="37"/>
      <c r="E63" s="37"/>
      <c r="F63" s="37"/>
      <c r="G63" s="37"/>
      <c r="H63" s="37"/>
      <c r="I63" s="37">
        <f t="shared" si="160"/>
        <v>0</v>
      </c>
      <c r="J63" s="37">
        <f t="shared" si="161"/>
        <v>0</v>
      </c>
      <c r="K63" s="37">
        <f t="shared" si="162"/>
        <v>0</v>
      </c>
      <c r="L63" s="37">
        <v>0</v>
      </c>
      <c r="M63" s="42">
        <f t="shared" si="163"/>
        <v>0</v>
      </c>
      <c r="N63" s="37">
        <v>0</v>
      </c>
      <c r="O63" s="42">
        <f t="shared" si="164"/>
        <v>0</v>
      </c>
      <c r="P63" s="37">
        <v>0</v>
      </c>
      <c r="Q63" s="42">
        <f t="shared" si="173"/>
        <v>0</v>
      </c>
      <c r="R63" s="42">
        <f t="shared" si="165"/>
        <v>0</v>
      </c>
      <c r="S63" s="42">
        <f t="shared" si="166"/>
        <v>0</v>
      </c>
      <c r="T63" s="37">
        <v>0</v>
      </c>
      <c r="U63" s="37">
        <v>0</v>
      </c>
      <c r="V63" s="42">
        <f t="shared" si="167"/>
        <v>0</v>
      </c>
      <c r="W63" s="37">
        <v>0</v>
      </c>
      <c r="X63" s="37">
        <v>0</v>
      </c>
      <c r="Y63" s="37">
        <v>0</v>
      </c>
      <c r="Z63" s="42">
        <f t="shared" si="168"/>
        <v>0</v>
      </c>
      <c r="AA63" s="42">
        <v>0</v>
      </c>
      <c r="AB63" s="42">
        <v>0</v>
      </c>
      <c r="AC63" s="42">
        <f t="shared" si="183"/>
        <v>0</v>
      </c>
      <c r="AD63" s="42">
        <f t="shared" si="184"/>
        <v>0</v>
      </c>
      <c r="AE63" s="42">
        <f t="shared" si="185"/>
        <v>0</v>
      </c>
      <c r="AF63" s="42">
        <f t="shared" si="186"/>
        <v>0</v>
      </c>
    </row>
    <row r="64" spans="1:32" s="138" customFormat="1" ht="15" thickBot="1" x14ac:dyDescent="0.45">
      <c r="A64" s="130">
        <v>4</v>
      </c>
      <c r="B64" s="131" t="s">
        <v>201</v>
      </c>
      <c r="C64" s="95"/>
      <c r="D64" s="95"/>
      <c r="E64" s="95"/>
      <c r="F64" s="95"/>
      <c r="G64" s="95"/>
      <c r="H64" s="95"/>
      <c r="I64" s="95">
        <f t="shared" si="160"/>
        <v>0</v>
      </c>
      <c r="J64" s="95">
        <f t="shared" si="161"/>
        <v>0</v>
      </c>
      <c r="K64" s="95">
        <f t="shared" si="162"/>
        <v>0</v>
      </c>
      <c r="L64" s="95">
        <v>0</v>
      </c>
      <c r="M64" s="97">
        <f t="shared" si="163"/>
        <v>0</v>
      </c>
      <c r="N64" s="95">
        <v>0</v>
      </c>
      <c r="O64" s="97">
        <f t="shared" si="164"/>
        <v>0</v>
      </c>
      <c r="P64" s="95">
        <v>0</v>
      </c>
      <c r="Q64" s="97">
        <f t="shared" si="173"/>
        <v>0</v>
      </c>
      <c r="R64" s="97">
        <f t="shared" si="165"/>
        <v>0</v>
      </c>
      <c r="S64" s="97">
        <f t="shared" si="166"/>
        <v>0</v>
      </c>
      <c r="T64" s="95">
        <v>0</v>
      </c>
      <c r="U64" s="95">
        <v>0</v>
      </c>
      <c r="V64" s="97">
        <f t="shared" si="167"/>
        <v>0</v>
      </c>
      <c r="W64" s="95">
        <v>0</v>
      </c>
      <c r="X64" s="95">
        <v>0</v>
      </c>
      <c r="Y64" s="95">
        <v>0</v>
      </c>
      <c r="Z64" s="97">
        <f t="shared" si="168"/>
        <v>0</v>
      </c>
      <c r="AA64" s="97">
        <v>0</v>
      </c>
      <c r="AB64" s="97">
        <v>0</v>
      </c>
      <c r="AC64" s="97">
        <f>SUM(AC62:AC63)</f>
        <v>0</v>
      </c>
      <c r="AD64" s="97">
        <f t="shared" ref="AD64" si="187">SUM(AD62:AD63)</f>
        <v>0</v>
      </c>
      <c r="AE64" s="97">
        <f t="shared" ref="AE64" si="188">SUM(AE62:AE63)</f>
        <v>0</v>
      </c>
      <c r="AF64" s="97">
        <f t="shared" ref="AF64" si="189">SUM(AF62:AF63)</f>
        <v>0</v>
      </c>
    </row>
    <row r="65" spans="1:32" x14ac:dyDescent="0.4">
      <c r="A65" s="125">
        <v>4</v>
      </c>
      <c r="B65" s="125" t="s">
        <v>164</v>
      </c>
      <c r="C65" s="126"/>
      <c r="D65" s="126"/>
      <c r="E65" s="126"/>
      <c r="F65" s="126"/>
      <c r="G65" s="126"/>
      <c r="H65" s="126"/>
      <c r="I65" s="126">
        <f t="shared" si="160"/>
        <v>0</v>
      </c>
      <c r="J65" s="126">
        <f t="shared" si="161"/>
        <v>0</v>
      </c>
      <c r="K65" s="126">
        <f t="shared" si="162"/>
        <v>0</v>
      </c>
      <c r="L65" s="126">
        <v>0</v>
      </c>
      <c r="M65" s="127">
        <f t="shared" si="163"/>
        <v>0</v>
      </c>
      <c r="N65" s="126">
        <v>0</v>
      </c>
      <c r="O65" s="127">
        <f t="shared" si="164"/>
        <v>0</v>
      </c>
      <c r="P65" s="126">
        <v>0</v>
      </c>
      <c r="Q65" s="127">
        <f t="shared" si="173"/>
        <v>0</v>
      </c>
      <c r="R65" s="127">
        <f t="shared" si="165"/>
        <v>0</v>
      </c>
      <c r="S65" s="127">
        <f t="shared" si="166"/>
        <v>0</v>
      </c>
      <c r="T65" s="126">
        <v>0</v>
      </c>
      <c r="U65" s="126">
        <v>0</v>
      </c>
      <c r="V65" s="127">
        <f t="shared" si="167"/>
        <v>0</v>
      </c>
      <c r="W65" s="126">
        <v>0</v>
      </c>
      <c r="X65" s="126">
        <v>0</v>
      </c>
      <c r="Y65" s="126">
        <v>0</v>
      </c>
      <c r="Z65" s="127">
        <f t="shared" si="168"/>
        <v>0</v>
      </c>
      <c r="AA65" s="127">
        <v>0</v>
      </c>
      <c r="AB65" s="127">
        <v>0</v>
      </c>
      <c r="AC65" s="127">
        <f t="shared" ref="AC65:AC66" si="190">M65+O65+S65+V65+Z65+AA65+AB65</f>
        <v>0</v>
      </c>
      <c r="AD65" s="43">
        <f t="shared" ref="AD65:AD66" si="191">AC65*H65</f>
        <v>0</v>
      </c>
      <c r="AE65" s="43">
        <f t="shared" ref="AE65:AE66" si="192">ROUND(AD65*0.599,0)</f>
        <v>0</v>
      </c>
      <c r="AF65" s="43">
        <f t="shared" ref="AF65:AF66" si="193">AD65+AE65</f>
        <v>0</v>
      </c>
    </row>
    <row r="66" spans="1:32" ht="15" thickBot="1" x14ac:dyDescent="0.45">
      <c r="A66" s="44">
        <v>4</v>
      </c>
      <c r="B66" s="44" t="s">
        <v>164</v>
      </c>
      <c r="C66" s="37"/>
      <c r="D66" s="37"/>
      <c r="E66" s="37"/>
      <c r="F66" s="37"/>
      <c r="G66" s="37"/>
      <c r="H66" s="37"/>
      <c r="I66" s="37">
        <f t="shared" si="160"/>
        <v>0</v>
      </c>
      <c r="J66" s="37">
        <f t="shared" si="161"/>
        <v>0</v>
      </c>
      <c r="K66" s="37">
        <f t="shared" si="162"/>
        <v>0</v>
      </c>
      <c r="L66" s="37">
        <v>0</v>
      </c>
      <c r="M66" s="42">
        <f t="shared" si="163"/>
        <v>0</v>
      </c>
      <c r="N66" s="37">
        <v>0</v>
      </c>
      <c r="O66" s="42">
        <f t="shared" si="164"/>
        <v>0</v>
      </c>
      <c r="P66" s="37">
        <v>0</v>
      </c>
      <c r="Q66" s="42">
        <f t="shared" si="173"/>
        <v>0</v>
      </c>
      <c r="R66" s="42">
        <f t="shared" si="165"/>
        <v>0</v>
      </c>
      <c r="S66" s="42">
        <f t="shared" si="166"/>
        <v>0</v>
      </c>
      <c r="T66" s="37">
        <v>0</v>
      </c>
      <c r="U66" s="37">
        <v>0</v>
      </c>
      <c r="V66" s="42">
        <f t="shared" si="167"/>
        <v>0</v>
      </c>
      <c r="W66" s="37">
        <v>0</v>
      </c>
      <c r="X66" s="37">
        <v>0</v>
      </c>
      <c r="Y66" s="37">
        <v>0</v>
      </c>
      <c r="Z66" s="42">
        <f t="shared" si="168"/>
        <v>0</v>
      </c>
      <c r="AA66" s="42">
        <v>0</v>
      </c>
      <c r="AB66" s="42">
        <v>0</v>
      </c>
      <c r="AC66" s="42">
        <f t="shared" si="190"/>
        <v>0</v>
      </c>
      <c r="AD66" s="42">
        <f t="shared" si="191"/>
        <v>0</v>
      </c>
      <c r="AE66" s="42">
        <f t="shared" si="192"/>
        <v>0</v>
      </c>
      <c r="AF66" s="42">
        <f t="shared" si="193"/>
        <v>0</v>
      </c>
    </row>
    <row r="67" spans="1:32" ht="15" thickBot="1" x14ac:dyDescent="0.45">
      <c r="A67" s="130">
        <v>4</v>
      </c>
      <c r="B67" s="131" t="s">
        <v>202</v>
      </c>
      <c r="C67" s="95"/>
      <c r="D67" s="95"/>
      <c r="E67" s="95"/>
      <c r="F67" s="95"/>
      <c r="G67" s="95"/>
      <c r="H67" s="95"/>
      <c r="I67" s="95">
        <f t="shared" si="160"/>
        <v>0</v>
      </c>
      <c r="J67" s="95">
        <f t="shared" si="161"/>
        <v>0</v>
      </c>
      <c r="K67" s="95">
        <f t="shared" si="162"/>
        <v>0</v>
      </c>
      <c r="L67" s="95">
        <v>0</v>
      </c>
      <c r="M67" s="97">
        <f t="shared" si="163"/>
        <v>0</v>
      </c>
      <c r="N67" s="95">
        <v>0</v>
      </c>
      <c r="O67" s="97">
        <f t="shared" si="164"/>
        <v>0</v>
      </c>
      <c r="P67" s="95">
        <v>0</v>
      </c>
      <c r="Q67" s="97">
        <f t="shared" si="173"/>
        <v>0</v>
      </c>
      <c r="R67" s="97">
        <f t="shared" si="165"/>
        <v>0</v>
      </c>
      <c r="S67" s="97">
        <f t="shared" si="166"/>
        <v>0</v>
      </c>
      <c r="T67" s="95">
        <v>0</v>
      </c>
      <c r="U67" s="95">
        <v>0</v>
      </c>
      <c r="V67" s="97">
        <f t="shared" si="167"/>
        <v>0</v>
      </c>
      <c r="W67" s="95">
        <v>0</v>
      </c>
      <c r="X67" s="95">
        <v>0</v>
      </c>
      <c r="Y67" s="95">
        <v>0</v>
      </c>
      <c r="Z67" s="97">
        <f t="shared" si="168"/>
        <v>0</v>
      </c>
      <c r="AA67" s="97">
        <v>0</v>
      </c>
      <c r="AB67" s="97">
        <v>0</v>
      </c>
      <c r="AC67" s="97">
        <f>SUM(AC65:AC66)</f>
        <v>0</v>
      </c>
      <c r="AD67" s="97">
        <f t="shared" ref="AD67" si="194">SUM(AD65:AD66)</f>
        <v>0</v>
      </c>
      <c r="AE67" s="97">
        <f t="shared" ref="AE67" si="195">SUM(AE65:AE66)</f>
        <v>0</v>
      </c>
      <c r="AF67" s="97">
        <f t="shared" ref="AF67" si="196">SUM(AF65:AF66)</f>
        <v>0</v>
      </c>
    </row>
    <row r="68" spans="1:32" x14ac:dyDescent="0.4">
      <c r="A68" s="125">
        <v>4</v>
      </c>
      <c r="B68" s="125" t="s">
        <v>166</v>
      </c>
      <c r="C68" s="126"/>
      <c r="D68" s="126"/>
      <c r="E68" s="126"/>
      <c r="F68" s="126"/>
      <c r="G68" s="126"/>
      <c r="H68" s="126"/>
      <c r="I68" s="126">
        <f t="shared" si="160"/>
        <v>0</v>
      </c>
      <c r="J68" s="126">
        <f t="shared" si="161"/>
        <v>0</v>
      </c>
      <c r="K68" s="126">
        <f t="shared" si="162"/>
        <v>0</v>
      </c>
      <c r="L68" s="126">
        <v>0</v>
      </c>
      <c r="M68" s="127">
        <f t="shared" si="163"/>
        <v>0</v>
      </c>
      <c r="N68" s="126">
        <v>0</v>
      </c>
      <c r="O68" s="127">
        <f t="shared" si="164"/>
        <v>0</v>
      </c>
      <c r="P68" s="126">
        <v>0</v>
      </c>
      <c r="Q68" s="127">
        <f t="shared" si="173"/>
        <v>0</v>
      </c>
      <c r="R68" s="127">
        <f t="shared" si="165"/>
        <v>0</v>
      </c>
      <c r="S68" s="127">
        <f t="shared" si="166"/>
        <v>0</v>
      </c>
      <c r="T68" s="126">
        <v>0</v>
      </c>
      <c r="U68" s="126">
        <v>0</v>
      </c>
      <c r="V68" s="127">
        <f t="shared" si="167"/>
        <v>0</v>
      </c>
      <c r="W68" s="126">
        <v>0</v>
      </c>
      <c r="X68" s="126">
        <v>0</v>
      </c>
      <c r="Y68" s="126">
        <v>0</v>
      </c>
      <c r="Z68" s="127">
        <f t="shared" si="168"/>
        <v>0</v>
      </c>
      <c r="AA68" s="127">
        <v>0</v>
      </c>
      <c r="AB68" s="127">
        <v>0</v>
      </c>
      <c r="AC68" s="127">
        <f t="shared" ref="AC68:AC69" si="197">M68+O68+S68+V68+Z68+AA68+AB68</f>
        <v>0</v>
      </c>
      <c r="AD68" s="43">
        <f t="shared" ref="AD68:AD69" si="198">AC68*H68</f>
        <v>0</v>
      </c>
      <c r="AE68" s="43">
        <f t="shared" ref="AE68:AE69" si="199">ROUND(AD68*0.599,0)</f>
        <v>0</v>
      </c>
      <c r="AF68" s="43">
        <f t="shared" ref="AF68:AF69" si="200">AD68+AE68</f>
        <v>0</v>
      </c>
    </row>
    <row r="69" spans="1:32" ht="15" thickBot="1" x14ac:dyDescent="0.45">
      <c r="A69" s="44">
        <v>4</v>
      </c>
      <c r="B69" s="44" t="s">
        <v>166</v>
      </c>
      <c r="C69" s="37"/>
      <c r="D69" s="37"/>
      <c r="E69" s="37"/>
      <c r="F69" s="37"/>
      <c r="G69" s="37"/>
      <c r="H69" s="37"/>
      <c r="I69" s="37">
        <f t="shared" si="160"/>
        <v>0</v>
      </c>
      <c r="J69" s="37">
        <f t="shared" si="161"/>
        <v>0</v>
      </c>
      <c r="K69" s="37">
        <f t="shared" si="162"/>
        <v>0</v>
      </c>
      <c r="L69" s="37">
        <v>0</v>
      </c>
      <c r="M69" s="42">
        <f t="shared" si="163"/>
        <v>0</v>
      </c>
      <c r="N69" s="37">
        <v>0</v>
      </c>
      <c r="O69" s="42">
        <f t="shared" si="164"/>
        <v>0</v>
      </c>
      <c r="P69" s="37">
        <v>0</v>
      </c>
      <c r="Q69" s="42">
        <f t="shared" si="173"/>
        <v>0</v>
      </c>
      <c r="R69" s="42">
        <f t="shared" si="165"/>
        <v>0</v>
      </c>
      <c r="S69" s="42">
        <f t="shared" si="166"/>
        <v>0</v>
      </c>
      <c r="T69" s="37">
        <v>0</v>
      </c>
      <c r="U69" s="37">
        <v>0</v>
      </c>
      <c r="V69" s="42">
        <f t="shared" si="167"/>
        <v>0</v>
      </c>
      <c r="W69" s="37">
        <v>0</v>
      </c>
      <c r="X69" s="37">
        <v>0</v>
      </c>
      <c r="Y69" s="37">
        <v>0</v>
      </c>
      <c r="Z69" s="42">
        <f t="shared" si="168"/>
        <v>0</v>
      </c>
      <c r="AA69" s="42">
        <v>0</v>
      </c>
      <c r="AB69" s="42">
        <v>0</v>
      </c>
      <c r="AC69" s="42">
        <f t="shared" si="197"/>
        <v>0</v>
      </c>
      <c r="AD69" s="42">
        <f t="shared" si="198"/>
        <v>0</v>
      </c>
      <c r="AE69" s="42">
        <f t="shared" si="199"/>
        <v>0</v>
      </c>
      <c r="AF69" s="42">
        <f t="shared" si="200"/>
        <v>0</v>
      </c>
    </row>
    <row r="70" spans="1:32" ht="15" thickBot="1" x14ac:dyDescent="0.45">
      <c r="A70" s="130">
        <v>4</v>
      </c>
      <c r="B70" s="131" t="s">
        <v>203</v>
      </c>
      <c r="C70" s="95"/>
      <c r="D70" s="95"/>
      <c r="E70" s="95"/>
      <c r="F70" s="95"/>
      <c r="G70" s="95"/>
      <c r="H70" s="95"/>
      <c r="I70" s="95">
        <f t="shared" si="160"/>
        <v>0</v>
      </c>
      <c r="J70" s="95">
        <f t="shared" si="161"/>
        <v>0</v>
      </c>
      <c r="K70" s="95">
        <f t="shared" si="162"/>
        <v>0</v>
      </c>
      <c r="L70" s="95">
        <v>0</v>
      </c>
      <c r="M70" s="97">
        <f t="shared" si="163"/>
        <v>0</v>
      </c>
      <c r="N70" s="95">
        <v>0</v>
      </c>
      <c r="O70" s="97">
        <f t="shared" si="164"/>
        <v>0</v>
      </c>
      <c r="P70" s="95">
        <v>0</v>
      </c>
      <c r="Q70" s="97">
        <f t="shared" si="173"/>
        <v>0</v>
      </c>
      <c r="R70" s="97">
        <f t="shared" si="165"/>
        <v>0</v>
      </c>
      <c r="S70" s="97">
        <f t="shared" si="166"/>
        <v>0</v>
      </c>
      <c r="T70" s="95">
        <v>0</v>
      </c>
      <c r="U70" s="95">
        <v>0</v>
      </c>
      <c r="V70" s="97">
        <f t="shared" si="167"/>
        <v>0</v>
      </c>
      <c r="W70" s="95">
        <v>0</v>
      </c>
      <c r="X70" s="95">
        <v>0</v>
      </c>
      <c r="Y70" s="95">
        <v>0</v>
      </c>
      <c r="Z70" s="97">
        <f t="shared" si="168"/>
        <v>0</v>
      </c>
      <c r="AA70" s="97">
        <v>0</v>
      </c>
      <c r="AB70" s="97">
        <v>0</v>
      </c>
      <c r="AC70" s="97">
        <f>SUM(AC68:AC69)</f>
        <v>0</v>
      </c>
      <c r="AD70" s="97">
        <f t="shared" ref="AD70" si="201">SUM(AD68:AD69)</f>
        <v>0</v>
      </c>
      <c r="AE70" s="97">
        <f t="shared" ref="AE70" si="202">SUM(AE68:AE69)</f>
        <v>0</v>
      </c>
      <c r="AF70" s="97">
        <f t="shared" ref="AF70" si="203">SUM(AF68:AF69)</f>
        <v>0</v>
      </c>
    </row>
    <row r="71" spans="1:32" ht="15" thickBot="1" x14ac:dyDescent="0.45">
      <c r="A71" s="132" t="s">
        <v>211</v>
      </c>
      <c r="B71" s="133"/>
      <c r="C71" s="134"/>
      <c r="D71" s="134"/>
      <c r="E71" s="134"/>
      <c r="F71" s="134"/>
      <c r="G71" s="134"/>
      <c r="H71" s="134"/>
      <c r="I71" s="134"/>
      <c r="J71" s="134"/>
      <c r="K71" s="134"/>
      <c r="L71" s="134"/>
      <c r="M71" s="135"/>
      <c r="N71" s="134"/>
      <c r="O71" s="135"/>
      <c r="P71" s="134"/>
      <c r="Q71" s="135"/>
      <c r="R71" s="135"/>
      <c r="S71" s="135"/>
      <c r="T71" s="134"/>
      <c r="U71" s="134"/>
      <c r="V71" s="135"/>
      <c r="W71" s="134"/>
      <c r="X71" s="134"/>
      <c r="Y71" s="134"/>
      <c r="Z71" s="135"/>
      <c r="AA71" s="135"/>
      <c r="AB71" s="135"/>
      <c r="AC71" s="136">
        <f>SUM(AC58,AC61,AC64,AC67,AC70)</f>
        <v>4350</v>
      </c>
      <c r="AD71" s="136">
        <f t="shared" ref="AD71" si="204">SUM(AD58,AD61,AD64,AD67,AD70)</f>
        <v>4350</v>
      </c>
      <c r="AE71" s="136">
        <f t="shared" ref="AE71" si="205">SUM(AE58,AE61,AE64,AE67,AE70)</f>
        <v>2606</v>
      </c>
      <c r="AF71" s="136">
        <f t="shared" ref="AF71" si="206">SUM(AF58,AF61,AF64,AF67,AF70)</f>
        <v>6956</v>
      </c>
    </row>
    <row r="72" spans="1:32" x14ac:dyDescent="0.4">
      <c r="A72" s="33">
        <v>5</v>
      </c>
      <c r="B72" s="33" t="s">
        <v>158</v>
      </c>
      <c r="C72" s="34" t="s">
        <v>68</v>
      </c>
      <c r="D72" s="34" t="s">
        <v>69</v>
      </c>
      <c r="E72" s="34" t="s">
        <v>70</v>
      </c>
      <c r="F72" s="34">
        <v>2</v>
      </c>
      <c r="G72" s="34">
        <v>5</v>
      </c>
      <c r="H72" s="34">
        <v>1</v>
      </c>
      <c r="I72" s="34">
        <f>IF((G72&gt;0),G72-1,0)</f>
        <v>4</v>
      </c>
      <c r="J72" s="34">
        <f>IF(G72&gt;2,G72-2,0)</f>
        <v>3</v>
      </c>
      <c r="K72" s="34">
        <f>IF(G72&lt;=2,G72,G72-J72)</f>
        <v>2</v>
      </c>
      <c r="L72" s="34">
        <v>350</v>
      </c>
      <c r="M72" s="40">
        <f>ROUND(L72*F72,0)</f>
        <v>700</v>
      </c>
      <c r="N72" s="34">
        <v>250</v>
      </c>
      <c r="O72" s="40">
        <f>ROUND(F72*I72*N72,0)</f>
        <v>2000</v>
      </c>
      <c r="P72" s="34">
        <v>75</v>
      </c>
      <c r="Q72" s="40">
        <f>ROUND(F72*J72*P72,0)</f>
        <v>450</v>
      </c>
      <c r="R72" s="40">
        <f>ROUND(F72*K72*P72,0)</f>
        <v>300</v>
      </c>
      <c r="S72" s="40">
        <f>Q72+R72</f>
        <v>750</v>
      </c>
      <c r="T72" s="34">
        <v>0</v>
      </c>
      <c r="U72" s="34">
        <v>0</v>
      </c>
      <c r="V72" s="40">
        <f>ROUND(I72*T72*U72,0)</f>
        <v>0</v>
      </c>
      <c r="W72" s="34">
        <v>0</v>
      </c>
      <c r="X72" s="34">
        <v>0</v>
      </c>
      <c r="Y72" s="34">
        <v>0</v>
      </c>
      <c r="Z72" s="40">
        <f>ROUND(W72*X72*Y72,0)</f>
        <v>0</v>
      </c>
      <c r="AA72" s="40">
        <v>650</v>
      </c>
      <c r="AB72" s="40">
        <v>250</v>
      </c>
      <c r="AC72" s="40">
        <f>M72+O72+S72+V72+Z72+AA72+AB72</f>
        <v>4350</v>
      </c>
      <c r="AD72" s="40">
        <f>AC72*H72</f>
        <v>4350</v>
      </c>
      <c r="AE72" s="40">
        <f>ROUND(AD72*0.599,0)</f>
        <v>2606</v>
      </c>
      <c r="AF72" s="40">
        <f>AD72+AE72</f>
        <v>6956</v>
      </c>
    </row>
    <row r="73" spans="1:32" ht="15" thickBot="1" x14ac:dyDescent="0.45">
      <c r="A73" s="44">
        <v>5</v>
      </c>
      <c r="B73" s="44" t="s">
        <v>158</v>
      </c>
      <c r="C73" s="37"/>
      <c r="D73" s="37"/>
      <c r="E73" s="37"/>
      <c r="F73" s="37"/>
      <c r="G73" s="37"/>
      <c r="H73" s="37"/>
      <c r="I73" s="37">
        <f t="shared" ref="I73:I86" si="207">IF((G73&gt;0),G73-1,0)</f>
        <v>0</v>
      </c>
      <c r="J73" s="37">
        <f t="shared" ref="J73:J86" si="208">IF(G73&gt;2,G73-2,0)</f>
        <v>0</v>
      </c>
      <c r="K73" s="37">
        <f t="shared" ref="K73:K86" si="209">IF(G73&lt;=2,G73,G73-J73)</f>
        <v>0</v>
      </c>
      <c r="L73" s="37">
        <v>0</v>
      </c>
      <c r="M73" s="42">
        <f t="shared" ref="M73:M86" si="210">ROUND(L73*F73,0)</f>
        <v>0</v>
      </c>
      <c r="N73" s="37">
        <v>0</v>
      </c>
      <c r="O73" s="42">
        <f t="shared" ref="O73:O86" si="211">ROUND(F73*I73*N73,0)</f>
        <v>0</v>
      </c>
      <c r="P73" s="37">
        <v>0</v>
      </c>
      <c r="Q73" s="42">
        <f>ROUND(F73*J73*P73,0)</f>
        <v>0</v>
      </c>
      <c r="R73" s="42">
        <f t="shared" ref="R73:R86" si="212">ROUND(F73*K73*P73,0)</f>
        <v>0</v>
      </c>
      <c r="S73" s="42">
        <f t="shared" ref="S73:S86" si="213">Q73+R73</f>
        <v>0</v>
      </c>
      <c r="T73" s="37">
        <v>0</v>
      </c>
      <c r="U73" s="37">
        <v>0</v>
      </c>
      <c r="V73" s="42">
        <f t="shared" ref="V73:V86" si="214">ROUND(I73*T73*U73,0)</f>
        <v>0</v>
      </c>
      <c r="W73" s="37">
        <v>0</v>
      </c>
      <c r="X73" s="37">
        <v>0</v>
      </c>
      <c r="Y73" s="37">
        <v>0</v>
      </c>
      <c r="Z73" s="42">
        <f t="shared" ref="Z73:Z86" si="215">ROUND(W73*X73*Y73,0)</f>
        <v>0</v>
      </c>
      <c r="AA73" s="42">
        <v>0</v>
      </c>
      <c r="AB73" s="42">
        <v>0</v>
      </c>
      <c r="AC73" s="42">
        <f t="shared" ref="AC73" si="216">M73+O73+S73+V73+Z73+AA73+AB73</f>
        <v>0</v>
      </c>
      <c r="AD73" s="42">
        <f t="shared" ref="AD73" si="217">AC73*H73</f>
        <v>0</v>
      </c>
      <c r="AE73" s="42">
        <f t="shared" ref="AE73" si="218">ROUND(AD73*0.599,0)</f>
        <v>0</v>
      </c>
      <c r="AF73" s="42">
        <f t="shared" ref="AF73" si="219">AD73+AE73</f>
        <v>0</v>
      </c>
    </row>
    <row r="74" spans="1:32" ht="15" thickBot="1" x14ac:dyDescent="0.45">
      <c r="A74" s="130">
        <v>5</v>
      </c>
      <c r="B74" s="131" t="s">
        <v>199</v>
      </c>
      <c r="C74" s="95"/>
      <c r="D74" s="95"/>
      <c r="E74" s="95"/>
      <c r="F74" s="95"/>
      <c r="G74" s="95"/>
      <c r="H74" s="95"/>
      <c r="I74" s="128">
        <f t="shared" si="207"/>
        <v>0</v>
      </c>
      <c r="J74" s="128">
        <f t="shared" si="208"/>
        <v>0</v>
      </c>
      <c r="K74" s="128">
        <f t="shared" si="209"/>
        <v>0</v>
      </c>
      <c r="L74" s="128">
        <v>0</v>
      </c>
      <c r="M74" s="129">
        <f t="shared" si="210"/>
        <v>0</v>
      </c>
      <c r="N74" s="128">
        <v>0</v>
      </c>
      <c r="O74" s="129">
        <f t="shared" si="211"/>
        <v>0</v>
      </c>
      <c r="P74" s="128">
        <v>0</v>
      </c>
      <c r="Q74" s="129">
        <f t="shared" ref="Q74:Q86" si="220">ROUND(F74*J74*P74,0)</f>
        <v>0</v>
      </c>
      <c r="R74" s="129">
        <f t="shared" si="212"/>
        <v>0</v>
      </c>
      <c r="S74" s="129">
        <f t="shared" si="213"/>
        <v>0</v>
      </c>
      <c r="T74" s="128">
        <v>0</v>
      </c>
      <c r="U74" s="128">
        <v>0</v>
      </c>
      <c r="V74" s="129">
        <f t="shared" si="214"/>
        <v>0</v>
      </c>
      <c r="W74" s="128">
        <v>0</v>
      </c>
      <c r="X74" s="128">
        <v>0</v>
      </c>
      <c r="Y74" s="128">
        <v>0</v>
      </c>
      <c r="Z74" s="129">
        <f t="shared" si="215"/>
        <v>0</v>
      </c>
      <c r="AA74" s="129">
        <v>0</v>
      </c>
      <c r="AB74" s="129">
        <v>0</v>
      </c>
      <c r="AC74" s="97">
        <f>SUM(AC72:AC73)</f>
        <v>4350</v>
      </c>
      <c r="AD74" s="97">
        <f t="shared" ref="AD74" si="221">SUM(AD72:AD73)</f>
        <v>4350</v>
      </c>
      <c r="AE74" s="97">
        <f t="shared" ref="AE74" si="222">SUM(AE72:AE73)</f>
        <v>2606</v>
      </c>
      <c r="AF74" s="97">
        <f t="shared" ref="AF74" si="223">SUM(AF72:AF73)</f>
        <v>6956</v>
      </c>
    </row>
    <row r="75" spans="1:32" x14ac:dyDescent="0.4">
      <c r="A75" s="125">
        <v>5</v>
      </c>
      <c r="B75" s="125" t="s">
        <v>160</v>
      </c>
      <c r="C75" s="126"/>
      <c r="D75" s="126"/>
      <c r="E75" s="126"/>
      <c r="F75" s="126"/>
      <c r="G75" s="126"/>
      <c r="H75" s="126"/>
      <c r="I75" s="126">
        <f t="shared" si="207"/>
        <v>0</v>
      </c>
      <c r="J75" s="126">
        <f t="shared" si="208"/>
        <v>0</v>
      </c>
      <c r="K75" s="126">
        <f t="shared" si="209"/>
        <v>0</v>
      </c>
      <c r="L75" s="126">
        <v>0</v>
      </c>
      <c r="M75" s="127">
        <f t="shared" si="210"/>
        <v>0</v>
      </c>
      <c r="N75" s="126">
        <v>0</v>
      </c>
      <c r="O75" s="127">
        <f t="shared" si="211"/>
        <v>0</v>
      </c>
      <c r="P75" s="126">
        <v>0</v>
      </c>
      <c r="Q75" s="127">
        <f t="shared" si="220"/>
        <v>0</v>
      </c>
      <c r="R75" s="127">
        <f t="shared" si="212"/>
        <v>0</v>
      </c>
      <c r="S75" s="127">
        <f t="shared" si="213"/>
        <v>0</v>
      </c>
      <c r="T75" s="126">
        <v>0</v>
      </c>
      <c r="U75" s="126">
        <v>0</v>
      </c>
      <c r="V75" s="127">
        <f t="shared" si="214"/>
        <v>0</v>
      </c>
      <c r="W75" s="126">
        <v>0</v>
      </c>
      <c r="X75" s="126">
        <v>0</v>
      </c>
      <c r="Y75" s="126">
        <v>0</v>
      </c>
      <c r="Z75" s="127">
        <f t="shared" si="215"/>
        <v>0</v>
      </c>
      <c r="AA75" s="127">
        <v>0</v>
      </c>
      <c r="AB75" s="127">
        <v>0</v>
      </c>
      <c r="AC75" s="127">
        <f t="shared" ref="AC75:AC76" si="224">M75+O75+S75+V75+Z75+AA75+AB75</f>
        <v>0</v>
      </c>
      <c r="AD75" s="43">
        <f t="shared" ref="AD75:AD76" si="225">AC75*H75</f>
        <v>0</v>
      </c>
      <c r="AE75" s="43">
        <f>ROUND(AD75*0.599,0)</f>
        <v>0</v>
      </c>
      <c r="AF75" s="43">
        <f t="shared" ref="AF75:AF76" si="226">AD75+AE75</f>
        <v>0</v>
      </c>
    </row>
    <row r="76" spans="1:32" ht="15" thickBot="1" x14ac:dyDescent="0.45">
      <c r="A76" s="44">
        <v>5</v>
      </c>
      <c r="B76" s="44" t="s">
        <v>160</v>
      </c>
      <c r="C76" s="37"/>
      <c r="D76" s="37"/>
      <c r="E76" s="37"/>
      <c r="F76" s="37"/>
      <c r="G76" s="37"/>
      <c r="H76" s="37"/>
      <c r="I76" s="37">
        <f t="shared" si="207"/>
        <v>0</v>
      </c>
      <c r="J76" s="37">
        <f t="shared" si="208"/>
        <v>0</v>
      </c>
      <c r="K76" s="37">
        <f t="shared" si="209"/>
        <v>0</v>
      </c>
      <c r="L76" s="37">
        <v>0</v>
      </c>
      <c r="M76" s="42">
        <f t="shared" si="210"/>
        <v>0</v>
      </c>
      <c r="N76" s="37">
        <v>0</v>
      </c>
      <c r="O76" s="42">
        <f t="shared" si="211"/>
        <v>0</v>
      </c>
      <c r="P76" s="37">
        <v>0</v>
      </c>
      <c r="Q76" s="42">
        <f t="shared" si="220"/>
        <v>0</v>
      </c>
      <c r="R76" s="42">
        <f t="shared" si="212"/>
        <v>0</v>
      </c>
      <c r="S76" s="42">
        <f t="shared" si="213"/>
        <v>0</v>
      </c>
      <c r="T76" s="37">
        <v>0</v>
      </c>
      <c r="U76" s="37">
        <v>0</v>
      </c>
      <c r="V76" s="42">
        <f t="shared" si="214"/>
        <v>0</v>
      </c>
      <c r="W76" s="37">
        <v>0</v>
      </c>
      <c r="X76" s="37">
        <v>0</v>
      </c>
      <c r="Y76" s="37">
        <v>0</v>
      </c>
      <c r="Z76" s="42">
        <f t="shared" si="215"/>
        <v>0</v>
      </c>
      <c r="AA76" s="42">
        <v>0</v>
      </c>
      <c r="AB76" s="42">
        <v>0</v>
      </c>
      <c r="AC76" s="42">
        <f t="shared" si="224"/>
        <v>0</v>
      </c>
      <c r="AD76" s="42">
        <f t="shared" si="225"/>
        <v>0</v>
      </c>
      <c r="AE76" s="42">
        <f>ROUND(AD76*0.599,0)</f>
        <v>0</v>
      </c>
      <c r="AF76" s="42">
        <f t="shared" si="226"/>
        <v>0</v>
      </c>
    </row>
    <row r="77" spans="1:32" ht="15" thickBot="1" x14ac:dyDescent="0.45">
      <c r="A77" s="130">
        <v>5</v>
      </c>
      <c r="B77" s="131" t="s">
        <v>200</v>
      </c>
      <c r="C77" s="95"/>
      <c r="D77" s="95"/>
      <c r="E77" s="95"/>
      <c r="F77" s="95"/>
      <c r="G77" s="95"/>
      <c r="H77" s="95"/>
      <c r="I77" s="128">
        <f t="shared" si="207"/>
        <v>0</v>
      </c>
      <c r="J77" s="128">
        <f t="shared" si="208"/>
        <v>0</v>
      </c>
      <c r="K77" s="128">
        <f t="shared" si="209"/>
        <v>0</v>
      </c>
      <c r="L77" s="128">
        <v>0</v>
      </c>
      <c r="M77" s="129">
        <f t="shared" si="210"/>
        <v>0</v>
      </c>
      <c r="N77" s="128">
        <v>0</v>
      </c>
      <c r="O77" s="129">
        <f t="shared" si="211"/>
        <v>0</v>
      </c>
      <c r="P77" s="128">
        <v>0</v>
      </c>
      <c r="Q77" s="129">
        <f t="shared" si="220"/>
        <v>0</v>
      </c>
      <c r="R77" s="129">
        <f t="shared" si="212"/>
        <v>0</v>
      </c>
      <c r="S77" s="129">
        <f t="shared" si="213"/>
        <v>0</v>
      </c>
      <c r="T77" s="128">
        <v>0</v>
      </c>
      <c r="U77" s="128">
        <v>0</v>
      </c>
      <c r="V77" s="129">
        <f t="shared" si="214"/>
        <v>0</v>
      </c>
      <c r="W77" s="128">
        <v>0</v>
      </c>
      <c r="X77" s="128">
        <v>0</v>
      </c>
      <c r="Y77" s="128">
        <v>0</v>
      </c>
      <c r="Z77" s="129">
        <f t="shared" si="215"/>
        <v>0</v>
      </c>
      <c r="AA77" s="129">
        <v>0</v>
      </c>
      <c r="AB77" s="129">
        <v>0</v>
      </c>
      <c r="AC77" s="97">
        <f>SUM(AC75:AC76)</f>
        <v>0</v>
      </c>
      <c r="AD77" s="97">
        <f t="shared" ref="AD77" si="227">SUM(AD75:AD76)</f>
        <v>0</v>
      </c>
      <c r="AE77" s="97">
        <f t="shared" ref="AE77" si="228">SUM(AE75:AE76)</f>
        <v>0</v>
      </c>
      <c r="AF77" s="97">
        <f t="shared" ref="AF77" si="229">SUM(AF75:AF76)</f>
        <v>0</v>
      </c>
    </row>
    <row r="78" spans="1:32" x14ac:dyDescent="0.4">
      <c r="A78" s="45">
        <v>5</v>
      </c>
      <c r="B78" s="45" t="s">
        <v>162</v>
      </c>
      <c r="C78" s="38"/>
      <c r="D78" s="38"/>
      <c r="E78" s="38"/>
      <c r="F78" s="38"/>
      <c r="G78" s="38"/>
      <c r="H78" s="38"/>
      <c r="I78" s="38">
        <f t="shared" si="207"/>
        <v>0</v>
      </c>
      <c r="J78" s="38">
        <f t="shared" si="208"/>
        <v>0</v>
      </c>
      <c r="K78" s="38">
        <f t="shared" si="209"/>
        <v>0</v>
      </c>
      <c r="L78" s="38">
        <v>0</v>
      </c>
      <c r="M78" s="43">
        <f t="shared" si="210"/>
        <v>0</v>
      </c>
      <c r="N78" s="38">
        <v>0</v>
      </c>
      <c r="O78" s="43">
        <f t="shared" si="211"/>
        <v>0</v>
      </c>
      <c r="P78" s="38">
        <v>0</v>
      </c>
      <c r="Q78" s="43">
        <f t="shared" si="220"/>
        <v>0</v>
      </c>
      <c r="R78" s="43">
        <f t="shared" si="212"/>
        <v>0</v>
      </c>
      <c r="S78" s="43">
        <f t="shared" si="213"/>
        <v>0</v>
      </c>
      <c r="T78" s="38">
        <v>0</v>
      </c>
      <c r="U78" s="38">
        <v>0</v>
      </c>
      <c r="V78" s="43">
        <f t="shared" si="214"/>
        <v>0</v>
      </c>
      <c r="W78" s="38">
        <v>0</v>
      </c>
      <c r="X78" s="38">
        <v>0</v>
      </c>
      <c r="Y78" s="38">
        <v>0</v>
      </c>
      <c r="Z78" s="43">
        <f t="shared" si="215"/>
        <v>0</v>
      </c>
      <c r="AA78" s="43">
        <v>0</v>
      </c>
      <c r="AB78" s="43">
        <v>0</v>
      </c>
      <c r="AC78" s="43">
        <f t="shared" ref="AC78:AC79" si="230">M78+O78+S78+V78+Z78+AA78+AB78</f>
        <v>0</v>
      </c>
      <c r="AD78" s="43">
        <f t="shared" ref="AD78:AD79" si="231">AC78*H78</f>
        <v>0</v>
      </c>
      <c r="AE78" s="43">
        <f t="shared" ref="AE78:AE79" si="232">ROUND(AD78*0.599,0)</f>
        <v>0</v>
      </c>
      <c r="AF78" s="43">
        <f t="shared" ref="AF78:AF79" si="233">AD78+AE78</f>
        <v>0</v>
      </c>
    </row>
    <row r="79" spans="1:32" ht="15" thickBot="1" x14ac:dyDescent="0.45">
      <c r="A79" s="44">
        <v>5</v>
      </c>
      <c r="B79" s="44" t="s">
        <v>162</v>
      </c>
      <c r="C79" s="37"/>
      <c r="D79" s="37"/>
      <c r="E79" s="37"/>
      <c r="F79" s="37"/>
      <c r="G79" s="37"/>
      <c r="H79" s="37"/>
      <c r="I79" s="37">
        <f t="shared" si="207"/>
        <v>0</v>
      </c>
      <c r="J79" s="37">
        <f t="shared" si="208"/>
        <v>0</v>
      </c>
      <c r="K79" s="37">
        <f t="shared" si="209"/>
        <v>0</v>
      </c>
      <c r="L79" s="37">
        <v>0</v>
      </c>
      <c r="M79" s="42">
        <f t="shared" si="210"/>
        <v>0</v>
      </c>
      <c r="N79" s="37">
        <v>0</v>
      </c>
      <c r="O79" s="42">
        <f t="shared" si="211"/>
        <v>0</v>
      </c>
      <c r="P79" s="37">
        <v>0</v>
      </c>
      <c r="Q79" s="42">
        <f t="shared" si="220"/>
        <v>0</v>
      </c>
      <c r="R79" s="42">
        <f t="shared" si="212"/>
        <v>0</v>
      </c>
      <c r="S79" s="42">
        <f t="shared" si="213"/>
        <v>0</v>
      </c>
      <c r="T79" s="37">
        <v>0</v>
      </c>
      <c r="U79" s="37">
        <v>0</v>
      </c>
      <c r="V79" s="42">
        <f t="shared" si="214"/>
        <v>0</v>
      </c>
      <c r="W79" s="37">
        <v>0</v>
      </c>
      <c r="X79" s="37">
        <v>0</v>
      </c>
      <c r="Y79" s="37">
        <v>0</v>
      </c>
      <c r="Z79" s="42">
        <f t="shared" si="215"/>
        <v>0</v>
      </c>
      <c r="AA79" s="42">
        <v>0</v>
      </c>
      <c r="AB79" s="42">
        <v>0</v>
      </c>
      <c r="AC79" s="42">
        <f t="shared" si="230"/>
        <v>0</v>
      </c>
      <c r="AD79" s="42">
        <f t="shared" si="231"/>
        <v>0</v>
      </c>
      <c r="AE79" s="42">
        <f t="shared" si="232"/>
        <v>0</v>
      </c>
      <c r="AF79" s="42">
        <f t="shared" si="233"/>
        <v>0</v>
      </c>
    </row>
    <row r="80" spans="1:32" s="138" customFormat="1" ht="15" thickBot="1" x14ac:dyDescent="0.45">
      <c r="A80" s="130">
        <v>5</v>
      </c>
      <c r="B80" s="131" t="s">
        <v>201</v>
      </c>
      <c r="C80" s="95"/>
      <c r="D80" s="95"/>
      <c r="E80" s="95"/>
      <c r="F80" s="95"/>
      <c r="G80" s="95"/>
      <c r="H80" s="95"/>
      <c r="I80" s="95">
        <f t="shared" si="207"/>
        <v>0</v>
      </c>
      <c r="J80" s="95">
        <f t="shared" si="208"/>
        <v>0</v>
      </c>
      <c r="K80" s="95">
        <f t="shared" si="209"/>
        <v>0</v>
      </c>
      <c r="L80" s="95">
        <v>0</v>
      </c>
      <c r="M80" s="97">
        <f t="shared" si="210"/>
        <v>0</v>
      </c>
      <c r="N80" s="95">
        <v>0</v>
      </c>
      <c r="O80" s="97">
        <f t="shared" si="211"/>
        <v>0</v>
      </c>
      <c r="P80" s="95">
        <v>0</v>
      </c>
      <c r="Q80" s="97">
        <f t="shared" si="220"/>
        <v>0</v>
      </c>
      <c r="R80" s="97">
        <f t="shared" si="212"/>
        <v>0</v>
      </c>
      <c r="S80" s="97">
        <f t="shared" si="213"/>
        <v>0</v>
      </c>
      <c r="T80" s="95">
        <v>0</v>
      </c>
      <c r="U80" s="95">
        <v>0</v>
      </c>
      <c r="V80" s="97">
        <f t="shared" si="214"/>
        <v>0</v>
      </c>
      <c r="W80" s="95">
        <v>0</v>
      </c>
      <c r="X80" s="95">
        <v>0</v>
      </c>
      <c r="Y80" s="95">
        <v>0</v>
      </c>
      <c r="Z80" s="97">
        <f t="shared" si="215"/>
        <v>0</v>
      </c>
      <c r="AA80" s="97">
        <v>0</v>
      </c>
      <c r="AB80" s="97">
        <v>0</v>
      </c>
      <c r="AC80" s="97">
        <f>SUM(AC78:AC79)</f>
        <v>0</v>
      </c>
      <c r="AD80" s="97">
        <f t="shared" ref="AD80" si="234">SUM(AD78:AD79)</f>
        <v>0</v>
      </c>
      <c r="AE80" s="97">
        <f t="shared" ref="AE80" si="235">SUM(AE78:AE79)</f>
        <v>0</v>
      </c>
      <c r="AF80" s="97">
        <f t="shared" ref="AF80" si="236">SUM(AF78:AF79)</f>
        <v>0</v>
      </c>
    </row>
    <row r="81" spans="1:32" x14ac:dyDescent="0.4">
      <c r="A81" s="125">
        <v>5</v>
      </c>
      <c r="B81" s="125" t="s">
        <v>164</v>
      </c>
      <c r="C81" s="126"/>
      <c r="D81" s="126"/>
      <c r="E81" s="126"/>
      <c r="F81" s="126"/>
      <c r="G81" s="126"/>
      <c r="H81" s="126"/>
      <c r="I81" s="126">
        <f t="shared" si="207"/>
        <v>0</v>
      </c>
      <c r="J81" s="126">
        <f t="shared" si="208"/>
        <v>0</v>
      </c>
      <c r="K81" s="126">
        <f t="shared" si="209"/>
        <v>0</v>
      </c>
      <c r="L81" s="126">
        <v>0</v>
      </c>
      <c r="M81" s="127">
        <f t="shared" si="210"/>
        <v>0</v>
      </c>
      <c r="N81" s="126">
        <v>0</v>
      </c>
      <c r="O81" s="127">
        <f t="shared" si="211"/>
        <v>0</v>
      </c>
      <c r="P81" s="126">
        <v>0</v>
      </c>
      <c r="Q81" s="127">
        <f t="shared" si="220"/>
        <v>0</v>
      </c>
      <c r="R81" s="127">
        <f t="shared" si="212"/>
        <v>0</v>
      </c>
      <c r="S81" s="127">
        <f t="shared" si="213"/>
        <v>0</v>
      </c>
      <c r="T81" s="126">
        <v>0</v>
      </c>
      <c r="U81" s="126">
        <v>0</v>
      </c>
      <c r="V81" s="127">
        <f t="shared" si="214"/>
        <v>0</v>
      </c>
      <c r="W81" s="126">
        <v>0</v>
      </c>
      <c r="X81" s="126">
        <v>0</v>
      </c>
      <c r="Y81" s="126">
        <v>0</v>
      </c>
      <c r="Z81" s="127">
        <f t="shared" si="215"/>
        <v>0</v>
      </c>
      <c r="AA81" s="127">
        <v>0</v>
      </c>
      <c r="AB81" s="127">
        <v>0</v>
      </c>
      <c r="AC81" s="127">
        <f t="shared" ref="AC81:AC82" si="237">M81+O81+S81+V81+Z81+AA81+AB81</f>
        <v>0</v>
      </c>
      <c r="AD81" s="43">
        <f t="shared" ref="AD81:AD82" si="238">AC81*H81</f>
        <v>0</v>
      </c>
      <c r="AE81" s="43">
        <f t="shared" ref="AE81:AE82" si="239">ROUND(AD81*0.599,0)</f>
        <v>0</v>
      </c>
      <c r="AF81" s="43">
        <f t="shared" ref="AF81:AF82" si="240">AD81+AE81</f>
        <v>0</v>
      </c>
    </row>
    <row r="82" spans="1:32" ht="15" thickBot="1" x14ac:dyDescent="0.45">
      <c r="A82" s="44">
        <v>5</v>
      </c>
      <c r="B82" s="44" t="s">
        <v>164</v>
      </c>
      <c r="C82" s="37"/>
      <c r="D82" s="37"/>
      <c r="E82" s="37"/>
      <c r="F82" s="37"/>
      <c r="G82" s="37"/>
      <c r="H82" s="37"/>
      <c r="I82" s="37">
        <f t="shared" si="207"/>
        <v>0</v>
      </c>
      <c r="J82" s="37">
        <f t="shared" si="208"/>
        <v>0</v>
      </c>
      <c r="K82" s="37">
        <f t="shared" si="209"/>
        <v>0</v>
      </c>
      <c r="L82" s="37">
        <v>0</v>
      </c>
      <c r="M82" s="42">
        <f t="shared" si="210"/>
        <v>0</v>
      </c>
      <c r="N82" s="37">
        <v>0</v>
      </c>
      <c r="O82" s="42">
        <f t="shared" si="211"/>
        <v>0</v>
      </c>
      <c r="P82" s="37">
        <v>0</v>
      </c>
      <c r="Q82" s="42">
        <f t="shared" si="220"/>
        <v>0</v>
      </c>
      <c r="R82" s="42">
        <f t="shared" si="212"/>
        <v>0</v>
      </c>
      <c r="S82" s="42">
        <f t="shared" si="213"/>
        <v>0</v>
      </c>
      <c r="T82" s="37">
        <v>0</v>
      </c>
      <c r="U82" s="37">
        <v>0</v>
      </c>
      <c r="V82" s="42">
        <f t="shared" si="214"/>
        <v>0</v>
      </c>
      <c r="W82" s="37">
        <v>0</v>
      </c>
      <c r="X82" s="37">
        <v>0</v>
      </c>
      <c r="Y82" s="37">
        <v>0</v>
      </c>
      <c r="Z82" s="42">
        <f t="shared" si="215"/>
        <v>0</v>
      </c>
      <c r="AA82" s="42">
        <v>0</v>
      </c>
      <c r="AB82" s="42">
        <v>0</v>
      </c>
      <c r="AC82" s="42">
        <f t="shared" si="237"/>
        <v>0</v>
      </c>
      <c r="AD82" s="42">
        <f t="shared" si="238"/>
        <v>0</v>
      </c>
      <c r="AE82" s="42">
        <f t="shared" si="239"/>
        <v>0</v>
      </c>
      <c r="AF82" s="42">
        <f t="shared" si="240"/>
        <v>0</v>
      </c>
    </row>
    <row r="83" spans="1:32" ht="15" thickBot="1" x14ac:dyDescent="0.45">
      <c r="A83" s="130">
        <v>5</v>
      </c>
      <c r="B83" s="131" t="s">
        <v>202</v>
      </c>
      <c r="C83" s="95"/>
      <c r="D83" s="95"/>
      <c r="E83" s="95"/>
      <c r="F83" s="95"/>
      <c r="G83" s="95"/>
      <c r="H83" s="95"/>
      <c r="I83" s="95">
        <f t="shared" si="207"/>
        <v>0</v>
      </c>
      <c r="J83" s="95">
        <f t="shared" si="208"/>
        <v>0</v>
      </c>
      <c r="K83" s="95">
        <f t="shared" si="209"/>
        <v>0</v>
      </c>
      <c r="L83" s="95">
        <v>0</v>
      </c>
      <c r="M83" s="97">
        <f t="shared" si="210"/>
        <v>0</v>
      </c>
      <c r="N83" s="95">
        <v>0</v>
      </c>
      <c r="O83" s="97">
        <f t="shared" si="211"/>
        <v>0</v>
      </c>
      <c r="P83" s="95">
        <v>0</v>
      </c>
      <c r="Q83" s="97">
        <f t="shared" si="220"/>
        <v>0</v>
      </c>
      <c r="R83" s="97">
        <f t="shared" si="212"/>
        <v>0</v>
      </c>
      <c r="S83" s="97">
        <f t="shared" si="213"/>
        <v>0</v>
      </c>
      <c r="T83" s="95">
        <v>0</v>
      </c>
      <c r="U83" s="95">
        <v>0</v>
      </c>
      <c r="V83" s="97">
        <f t="shared" si="214"/>
        <v>0</v>
      </c>
      <c r="W83" s="95">
        <v>0</v>
      </c>
      <c r="X83" s="95">
        <v>0</v>
      </c>
      <c r="Y83" s="95">
        <v>0</v>
      </c>
      <c r="Z83" s="97">
        <f t="shared" si="215"/>
        <v>0</v>
      </c>
      <c r="AA83" s="97">
        <v>0</v>
      </c>
      <c r="AB83" s="97">
        <v>0</v>
      </c>
      <c r="AC83" s="97">
        <f>SUM(AC81:AC82)</f>
        <v>0</v>
      </c>
      <c r="AD83" s="97">
        <f t="shared" ref="AD83" si="241">SUM(AD81:AD82)</f>
        <v>0</v>
      </c>
      <c r="AE83" s="97">
        <f t="shared" ref="AE83" si="242">SUM(AE81:AE82)</f>
        <v>0</v>
      </c>
      <c r="AF83" s="97">
        <f t="shared" ref="AF83" si="243">SUM(AF81:AF82)</f>
        <v>0</v>
      </c>
    </row>
    <row r="84" spans="1:32" x14ac:dyDescent="0.4">
      <c r="A84" s="125">
        <v>5</v>
      </c>
      <c r="B84" s="125" t="s">
        <v>166</v>
      </c>
      <c r="C84" s="126"/>
      <c r="D84" s="126"/>
      <c r="E84" s="126"/>
      <c r="F84" s="126"/>
      <c r="G84" s="126"/>
      <c r="H84" s="126"/>
      <c r="I84" s="126">
        <f t="shared" si="207"/>
        <v>0</v>
      </c>
      <c r="J84" s="126">
        <f t="shared" si="208"/>
        <v>0</v>
      </c>
      <c r="K84" s="126">
        <f t="shared" si="209"/>
        <v>0</v>
      </c>
      <c r="L84" s="126">
        <v>0</v>
      </c>
      <c r="M84" s="127">
        <f t="shared" si="210"/>
        <v>0</v>
      </c>
      <c r="N84" s="126">
        <v>0</v>
      </c>
      <c r="O84" s="127">
        <f t="shared" si="211"/>
        <v>0</v>
      </c>
      <c r="P84" s="126">
        <v>0</v>
      </c>
      <c r="Q84" s="127">
        <f t="shared" si="220"/>
        <v>0</v>
      </c>
      <c r="R84" s="127">
        <f t="shared" si="212"/>
        <v>0</v>
      </c>
      <c r="S84" s="127">
        <f t="shared" si="213"/>
        <v>0</v>
      </c>
      <c r="T84" s="126">
        <v>0</v>
      </c>
      <c r="U84" s="126">
        <v>0</v>
      </c>
      <c r="V84" s="127">
        <f t="shared" si="214"/>
        <v>0</v>
      </c>
      <c r="W84" s="126">
        <v>0</v>
      </c>
      <c r="X84" s="126">
        <v>0</v>
      </c>
      <c r="Y84" s="126">
        <v>0</v>
      </c>
      <c r="Z84" s="127">
        <f t="shared" si="215"/>
        <v>0</v>
      </c>
      <c r="AA84" s="127">
        <v>0</v>
      </c>
      <c r="AB84" s="127">
        <v>0</v>
      </c>
      <c r="AC84" s="127">
        <f t="shared" ref="AC84:AC85" si="244">M84+O84+S84+V84+Z84+AA84+AB84</f>
        <v>0</v>
      </c>
      <c r="AD84" s="43">
        <f t="shared" ref="AD84:AD85" si="245">AC84*H84</f>
        <v>0</v>
      </c>
      <c r="AE84" s="43">
        <f t="shared" ref="AE84:AE85" si="246">ROUND(AD84*0.599,0)</f>
        <v>0</v>
      </c>
      <c r="AF84" s="43">
        <f t="shared" ref="AF84:AF85" si="247">AD84+AE84</f>
        <v>0</v>
      </c>
    </row>
    <row r="85" spans="1:32" ht="15" thickBot="1" x14ac:dyDescent="0.45">
      <c r="A85" s="44">
        <v>5</v>
      </c>
      <c r="B85" s="44" t="s">
        <v>166</v>
      </c>
      <c r="C85" s="37"/>
      <c r="D85" s="37"/>
      <c r="E85" s="37"/>
      <c r="F85" s="37"/>
      <c r="G85" s="37"/>
      <c r="H85" s="37"/>
      <c r="I85" s="37">
        <f t="shared" si="207"/>
        <v>0</v>
      </c>
      <c r="J85" s="37">
        <f t="shared" si="208"/>
        <v>0</v>
      </c>
      <c r="K85" s="37">
        <f t="shared" si="209"/>
        <v>0</v>
      </c>
      <c r="L85" s="37">
        <v>0</v>
      </c>
      <c r="M85" s="42">
        <f t="shared" si="210"/>
        <v>0</v>
      </c>
      <c r="N85" s="37">
        <v>0</v>
      </c>
      <c r="O85" s="42">
        <f t="shared" si="211"/>
        <v>0</v>
      </c>
      <c r="P85" s="37">
        <v>0</v>
      </c>
      <c r="Q85" s="42">
        <f t="shared" si="220"/>
        <v>0</v>
      </c>
      <c r="R85" s="42">
        <f t="shared" si="212"/>
        <v>0</v>
      </c>
      <c r="S85" s="42">
        <f t="shared" si="213"/>
        <v>0</v>
      </c>
      <c r="T85" s="37">
        <v>0</v>
      </c>
      <c r="U85" s="37">
        <v>0</v>
      </c>
      <c r="V85" s="42">
        <f t="shared" si="214"/>
        <v>0</v>
      </c>
      <c r="W85" s="37">
        <v>0</v>
      </c>
      <c r="X85" s="37">
        <v>0</v>
      </c>
      <c r="Y85" s="37">
        <v>0</v>
      </c>
      <c r="Z85" s="42">
        <f t="shared" si="215"/>
        <v>0</v>
      </c>
      <c r="AA85" s="42">
        <v>0</v>
      </c>
      <c r="AB85" s="42">
        <v>0</v>
      </c>
      <c r="AC85" s="42">
        <f t="shared" si="244"/>
        <v>0</v>
      </c>
      <c r="AD85" s="42">
        <f t="shared" si="245"/>
        <v>0</v>
      </c>
      <c r="AE85" s="42">
        <f t="shared" si="246"/>
        <v>0</v>
      </c>
      <c r="AF85" s="42">
        <f t="shared" si="247"/>
        <v>0</v>
      </c>
    </row>
    <row r="86" spans="1:32" ht="15" thickBot="1" x14ac:dyDescent="0.45">
      <c r="A86" s="130">
        <v>5</v>
      </c>
      <c r="B86" s="131" t="s">
        <v>203</v>
      </c>
      <c r="C86" s="95"/>
      <c r="D86" s="95"/>
      <c r="E86" s="95"/>
      <c r="F86" s="95"/>
      <c r="G86" s="95"/>
      <c r="H86" s="95"/>
      <c r="I86" s="95">
        <f t="shared" si="207"/>
        <v>0</v>
      </c>
      <c r="J86" s="95">
        <f t="shared" si="208"/>
        <v>0</v>
      </c>
      <c r="K86" s="95">
        <f t="shared" si="209"/>
        <v>0</v>
      </c>
      <c r="L86" s="95">
        <v>0</v>
      </c>
      <c r="M86" s="97">
        <f t="shared" si="210"/>
        <v>0</v>
      </c>
      <c r="N86" s="95">
        <v>0</v>
      </c>
      <c r="O86" s="97">
        <f t="shared" si="211"/>
        <v>0</v>
      </c>
      <c r="P86" s="95">
        <v>0</v>
      </c>
      <c r="Q86" s="97">
        <f t="shared" si="220"/>
        <v>0</v>
      </c>
      <c r="R86" s="97">
        <f t="shared" si="212"/>
        <v>0</v>
      </c>
      <c r="S86" s="97">
        <f t="shared" si="213"/>
        <v>0</v>
      </c>
      <c r="T86" s="95">
        <v>0</v>
      </c>
      <c r="U86" s="95">
        <v>0</v>
      </c>
      <c r="V86" s="97">
        <f t="shared" si="214"/>
        <v>0</v>
      </c>
      <c r="W86" s="95">
        <v>0</v>
      </c>
      <c r="X86" s="95">
        <v>0</v>
      </c>
      <c r="Y86" s="95">
        <v>0</v>
      </c>
      <c r="Z86" s="97">
        <f t="shared" si="215"/>
        <v>0</v>
      </c>
      <c r="AA86" s="97">
        <v>0</v>
      </c>
      <c r="AB86" s="97">
        <v>0</v>
      </c>
      <c r="AC86" s="97">
        <f>SUM(AC84:AC85)</f>
        <v>0</v>
      </c>
      <c r="AD86" s="97">
        <f t="shared" ref="AD86" si="248">SUM(AD84:AD85)</f>
        <v>0</v>
      </c>
      <c r="AE86" s="97">
        <f t="shared" ref="AE86" si="249">SUM(AE84:AE85)</f>
        <v>0</v>
      </c>
      <c r="AF86" s="97">
        <f t="shared" ref="AF86" si="250">SUM(AF84:AF85)</f>
        <v>0</v>
      </c>
    </row>
    <row r="87" spans="1:32" ht="15" thickBot="1" x14ac:dyDescent="0.45">
      <c r="A87" s="132" t="s">
        <v>212</v>
      </c>
      <c r="B87" s="133"/>
      <c r="C87" s="134"/>
      <c r="D87" s="134"/>
      <c r="E87" s="134"/>
      <c r="F87" s="134"/>
      <c r="G87" s="134"/>
      <c r="H87" s="134"/>
      <c r="I87" s="134"/>
      <c r="J87" s="134"/>
      <c r="K87" s="134"/>
      <c r="L87" s="134"/>
      <c r="M87" s="135"/>
      <c r="N87" s="134"/>
      <c r="O87" s="135"/>
      <c r="P87" s="134"/>
      <c r="Q87" s="135"/>
      <c r="R87" s="135"/>
      <c r="S87" s="135"/>
      <c r="T87" s="134"/>
      <c r="U87" s="134"/>
      <c r="V87" s="135"/>
      <c r="W87" s="134"/>
      <c r="X87" s="134"/>
      <c r="Y87" s="134"/>
      <c r="Z87" s="135"/>
      <c r="AA87" s="135"/>
      <c r="AB87" s="135"/>
      <c r="AC87" s="153">
        <f>SUM(AC74,AC77,AC80,AC83,AC86)</f>
        <v>4350</v>
      </c>
      <c r="AD87" s="136">
        <f t="shared" ref="AD87" si="251">SUM(AD74,AD77,AD80,AD83,AD86)</f>
        <v>4350</v>
      </c>
      <c r="AE87" s="136">
        <f t="shared" ref="AE87" si="252">SUM(AE74,AE77,AE80,AE83,AE86)</f>
        <v>2606</v>
      </c>
      <c r="AF87" s="154">
        <f t="shared" ref="AF87" si="253">SUM(AF74,AF77,AF80,AF83,AF86)</f>
        <v>6956</v>
      </c>
    </row>
    <row r="88" spans="1:32" x14ac:dyDescent="0.4">
      <c r="A88" s="33">
        <v>6</v>
      </c>
      <c r="B88" s="33" t="s">
        <v>158</v>
      </c>
      <c r="C88" s="34" t="s">
        <v>68</v>
      </c>
      <c r="D88" s="34" t="s">
        <v>69</v>
      </c>
      <c r="E88" s="34" t="s">
        <v>70</v>
      </c>
      <c r="F88" s="34">
        <v>2</v>
      </c>
      <c r="G88" s="34">
        <v>5</v>
      </c>
      <c r="H88" s="34">
        <v>1</v>
      </c>
      <c r="I88" s="34">
        <f>IF((G88&gt;0),G88-1,0)</f>
        <v>4</v>
      </c>
      <c r="J88" s="34">
        <f>IF(G88&gt;2,G88-2,0)</f>
        <v>3</v>
      </c>
      <c r="K88" s="34">
        <f>IF(G88&lt;=2,G88,G88-J88)</f>
        <v>2</v>
      </c>
      <c r="L88" s="34">
        <v>350</v>
      </c>
      <c r="M88" s="40">
        <f>ROUND(L88*F88,0)</f>
        <v>700</v>
      </c>
      <c r="N88" s="34">
        <v>250</v>
      </c>
      <c r="O88" s="40">
        <f>ROUND(F88*I88*N88,0)</f>
        <v>2000</v>
      </c>
      <c r="P88" s="34">
        <v>75</v>
      </c>
      <c r="Q88" s="40">
        <f>ROUND(F88*J88*P88,0)</f>
        <v>450</v>
      </c>
      <c r="R88" s="40">
        <f>ROUND(F88*K88*P88,0)</f>
        <v>300</v>
      </c>
      <c r="S88" s="40">
        <f>Q88+R88</f>
        <v>750</v>
      </c>
      <c r="T88" s="34">
        <v>0</v>
      </c>
      <c r="U88" s="34">
        <v>0</v>
      </c>
      <c r="V88" s="40">
        <f>ROUND(I88*T88*U88,0)</f>
        <v>0</v>
      </c>
      <c r="W88" s="34">
        <v>0</v>
      </c>
      <c r="X88" s="34">
        <v>0</v>
      </c>
      <c r="Y88" s="34">
        <v>0</v>
      </c>
      <c r="Z88" s="40">
        <f>ROUND(W88*X88*Y88,0)</f>
        <v>0</v>
      </c>
      <c r="AA88" s="40">
        <v>650</v>
      </c>
      <c r="AB88" s="40">
        <v>250</v>
      </c>
      <c r="AC88" s="40">
        <f>M88+O88+S88+V88+Z88+AA88+AB88</f>
        <v>4350</v>
      </c>
      <c r="AD88" s="40">
        <f>AC88*H88</f>
        <v>4350</v>
      </c>
      <c r="AE88" s="40">
        <f>ROUND(AD88*0.599,0)</f>
        <v>2606</v>
      </c>
      <c r="AF88" s="40">
        <f>AD88+AE88</f>
        <v>6956</v>
      </c>
    </row>
    <row r="89" spans="1:32" ht="15" thickBot="1" x14ac:dyDescent="0.45">
      <c r="A89" s="44">
        <v>6</v>
      </c>
      <c r="B89" s="44" t="s">
        <v>158</v>
      </c>
      <c r="C89" s="37"/>
      <c r="D89" s="37"/>
      <c r="E89" s="37"/>
      <c r="F89" s="37"/>
      <c r="G89" s="37"/>
      <c r="H89" s="37"/>
      <c r="I89" s="37">
        <f t="shared" ref="I89:I102" si="254">IF((G89&gt;0),G89-1,0)</f>
        <v>0</v>
      </c>
      <c r="J89" s="37">
        <f t="shared" ref="J89:J102" si="255">IF(G89&gt;2,G89-2,0)</f>
        <v>0</v>
      </c>
      <c r="K89" s="37">
        <f t="shared" ref="K89:K102" si="256">IF(G89&lt;=2,G89,G89-J89)</f>
        <v>0</v>
      </c>
      <c r="L89" s="37">
        <v>0</v>
      </c>
      <c r="M89" s="42">
        <f t="shared" ref="M89:M102" si="257">ROUND(L89*F89,0)</f>
        <v>0</v>
      </c>
      <c r="N89" s="37">
        <v>0</v>
      </c>
      <c r="O89" s="42">
        <f t="shared" ref="O89:O102" si="258">ROUND(F89*I89*N89,0)</f>
        <v>0</v>
      </c>
      <c r="P89" s="37">
        <v>0</v>
      </c>
      <c r="Q89" s="42">
        <f>ROUND(F89*J89*P89,0)</f>
        <v>0</v>
      </c>
      <c r="R89" s="42">
        <f t="shared" ref="R89:R102" si="259">ROUND(F89*K89*P89,0)</f>
        <v>0</v>
      </c>
      <c r="S89" s="42">
        <f t="shared" ref="S89:S102" si="260">Q89+R89</f>
        <v>0</v>
      </c>
      <c r="T89" s="37">
        <v>0</v>
      </c>
      <c r="U89" s="37">
        <v>0</v>
      </c>
      <c r="V89" s="42">
        <f t="shared" ref="V89:V102" si="261">ROUND(I89*T89*U89,0)</f>
        <v>0</v>
      </c>
      <c r="W89" s="37">
        <v>0</v>
      </c>
      <c r="X89" s="37">
        <v>0</v>
      </c>
      <c r="Y89" s="37">
        <v>0</v>
      </c>
      <c r="Z89" s="42">
        <f t="shared" ref="Z89:Z102" si="262">ROUND(W89*X89*Y89,0)</f>
        <v>0</v>
      </c>
      <c r="AA89" s="42">
        <v>0</v>
      </c>
      <c r="AB89" s="42">
        <v>0</v>
      </c>
      <c r="AC89" s="42">
        <f t="shared" ref="AC89" si="263">M89+O89+S89+V89+Z89+AA89+AB89</f>
        <v>0</v>
      </c>
      <c r="AD89" s="42">
        <f t="shared" ref="AD89" si="264">AC89*H89</f>
        <v>0</v>
      </c>
      <c r="AE89" s="42">
        <f t="shared" ref="AE89" si="265">ROUND(AD89*0.599,0)</f>
        <v>0</v>
      </c>
      <c r="AF89" s="42">
        <f t="shared" ref="AF89" si="266">AD89+AE89</f>
        <v>0</v>
      </c>
    </row>
    <row r="90" spans="1:32" ht="15" thickBot="1" x14ac:dyDescent="0.45">
      <c r="A90" s="130">
        <v>6</v>
      </c>
      <c r="B90" s="131" t="s">
        <v>199</v>
      </c>
      <c r="C90" s="95"/>
      <c r="D90" s="95"/>
      <c r="E90" s="95"/>
      <c r="F90" s="95"/>
      <c r="G90" s="95"/>
      <c r="H90" s="95"/>
      <c r="I90" s="128">
        <f t="shared" si="254"/>
        <v>0</v>
      </c>
      <c r="J90" s="128">
        <f t="shared" si="255"/>
        <v>0</v>
      </c>
      <c r="K90" s="128">
        <f t="shared" si="256"/>
        <v>0</v>
      </c>
      <c r="L90" s="128">
        <v>0</v>
      </c>
      <c r="M90" s="129">
        <f t="shared" si="257"/>
        <v>0</v>
      </c>
      <c r="N90" s="128">
        <v>0</v>
      </c>
      <c r="O90" s="129">
        <f t="shared" si="258"/>
        <v>0</v>
      </c>
      <c r="P90" s="128">
        <v>0</v>
      </c>
      <c r="Q90" s="129">
        <f t="shared" ref="Q90:Q102" si="267">ROUND(F90*J90*P90,0)</f>
        <v>0</v>
      </c>
      <c r="R90" s="129">
        <f t="shared" si="259"/>
        <v>0</v>
      </c>
      <c r="S90" s="129">
        <f t="shared" si="260"/>
        <v>0</v>
      </c>
      <c r="T90" s="128">
        <v>0</v>
      </c>
      <c r="U90" s="128">
        <v>0</v>
      </c>
      <c r="V90" s="129">
        <f t="shared" si="261"/>
        <v>0</v>
      </c>
      <c r="W90" s="128">
        <v>0</v>
      </c>
      <c r="X90" s="128">
        <v>0</v>
      </c>
      <c r="Y90" s="128">
        <v>0</v>
      </c>
      <c r="Z90" s="129">
        <f t="shared" si="262"/>
        <v>0</v>
      </c>
      <c r="AA90" s="129">
        <v>0</v>
      </c>
      <c r="AB90" s="129">
        <v>0</v>
      </c>
      <c r="AC90" s="97">
        <f>SUM(AC88:AC89)</f>
        <v>4350</v>
      </c>
      <c r="AD90" s="97">
        <f t="shared" ref="AD90" si="268">SUM(AD88:AD89)</f>
        <v>4350</v>
      </c>
      <c r="AE90" s="97">
        <f t="shared" ref="AE90" si="269">SUM(AE88:AE89)</f>
        <v>2606</v>
      </c>
      <c r="AF90" s="97">
        <f t="shared" ref="AF90" si="270">SUM(AF88:AF89)</f>
        <v>6956</v>
      </c>
    </row>
    <row r="91" spans="1:32" x14ac:dyDescent="0.4">
      <c r="A91" s="125">
        <v>6</v>
      </c>
      <c r="B91" s="125" t="s">
        <v>160</v>
      </c>
      <c r="C91" s="126"/>
      <c r="D91" s="126"/>
      <c r="E91" s="126"/>
      <c r="F91" s="126"/>
      <c r="G91" s="126"/>
      <c r="H91" s="126"/>
      <c r="I91" s="126">
        <f t="shared" si="254"/>
        <v>0</v>
      </c>
      <c r="J91" s="126">
        <f t="shared" si="255"/>
        <v>0</v>
      </c>
      <c r="K91" s="126">
        <f t="shared" si="256"/>
        <v>0</v>
      </c>
      <c r="L91" s="126">
        <v>0</v>
      </c>
      <c r="M91" s="127">
        <f t="shared" si="257"/>
        <v>0</v>
      </c>
      <c r="N91" s="126">
        <v>0</v>
      </c>
      <c r="O91" s="127">
        <f t="shared" si="258"/>
        <v>0</v>
      </c>
      <c r="P91" s="126">
        <v>0</v>
      </c>
      <c r="Q91" s="127">
        <f t="shared" si="267"/>
        <v>0</v>
      </c>
      <c r="R91" s="127">
        <f t="shared" si="259"/>
        <v>0</v>
      </c>
      <c r="S91" s="127">
        <f t="shared" si="260"/>
        <v>0</v>
      </c>
      <c r="T91" s="126">
        <v>0</v>
      </c>
      <c r="U91" s="126">
        <v>0</v>
      </c>
      <c r="V91" s="127">
        <f t="shared" si="261"/>
        <v>0</v>
      </c>
      <c r="W91" s="126">
        <v>0</v>
      </c>
      <c r="X91" s="126">
        <v>0</v>
      </c>
      <c r="Y91" s="126">
        <v>0</v>
      </c>
      <c r="Z91" s="127">
        <f t="shared" si="262"/>
        <v>0</v>
      </c>
      <c r="AA91" s="127">
        <v>0</v>
      </c>
      <c r="AB91" s="127">
        <v>0</v>
      </c>
      <c r="AC91" s="127">
        <f t="shared" ref="AC91:AC92" si="271">M91+O91+S91+V91+Z91+AA91+AB91</f>
        <v>0</v>
      </c>
      <c r="AD91" s="43">
        <f t="shared" ref="AD91:AD92" si="272">AC91*H91</f>
        <v>0</v>
      </c>
      <c r="AE91" s="43">
        <f>ROUND(AD91*0.599,0)</f>
        <v>0</v>
      </c>
      <c r="AF91" s="43">
        <f t="shared" ref="AF91:AF92" si="273">AD91+AE91</f>
        <v>0</v>
      </c>
    </row>
    <row r="92" spans="1:32" ht="15" thickBot="1" x14ac:dyDescent="0.45">
      <c r="A92" s="44">
        <v>6</v>
      </c>
      <c r="B92" s="44" t="s">
        <v>160</v>
      </c>
      <c r="C92" s="37"/>
      <c r="D92" s="37"/>
      <c r="E92" s="37"/>
      <c r="F92" s="37"/>
      <c r="G92" s="37"/>
      <c r="H92" s="37"/>
      <c r="I92" s="37">
        <f t="shared" si="254"/>
        <v>0</v>
      </c>
      <c r="J92" s="37">
        <f t="shared" si="255"/>
        <v>0</v>
      </c>
      <c r="K92" s="37">
        <f t="shared" si="256"/>
        <v>0</v>
      </c>
      <c r="L92" s="37">
        <v>0</v>
      </c>
      <c r="M92" s="42">
        <f t="shared" si="257"/>
        <v>0</v>
      </c>
      <c r="N92" s="37">
        <v>0</v>
      </c>
      <c r="O92" s="42">
        <f t="shared" si="258"/>
        <v>0</v>
      </c>
      <c r="P92" s="37">
        <v>0</v>
      </c>
      <c r="Q92" s="42">
        <f t="shared" si="267"/>
        <v>0</v>
      </c>
      <c r="R92" s="42">
        <f t="shared" si="259"/>
        <v>0</v>
      </c>
      <c r="S92" s="42">
        <f t="shared" si="260"/>
        <v>0</v>
      </c>
      <c r="T92" s="37">
        <v>0</v>
      </c>
      <c r="U92" s="37">
        <v>0</v>
      </c>
      <c r="V92" s="42">
        <f t="shared" si="261"/>
        <v>0</v>
      </c>
      <c r="W92" s="37">
        <v>0</v>
      </c>
      <c r="X92" s="37">
        <v>0</v>
      </c>
      <c r="Y92" s="37">
        <v>0</v>
      </c>
      <c r="Z92" s="42">
        <f t="shared" si="262"/>
        <v>0</v>
      </c>
      <c r="AA92" s="42">
        <v>0</v>
      </c>
      <c r="AB92" s="42">
        <v>0</v>
      </c>
      <c r="AC92" s="42">
        <f t="shared" si="271"/>
        <v>0</v>
      </c>
      <c r="AD92" s="42">
        <f t="shared" si="272"/>
        <v>0</v>
      </c>
      <c r="AE92" s="42">
        <f>ROUND(AD92*0.599,0)</f>
        <v>0</v>
      </c>
      <c r="AF92" s="42">
        <f t="shared" si="273"/>
        <v>0</v>
      </c>
    </row>
    <row r="93" spans="1:32" ht="15" thickBot="1" x14ac:dyDescent="0.45">
      <c r="A93" s="130">
        <v>6</v>
      </c>
      <c r="B93" s="131" t="s">
        <v>200</v>
      </c>
      <c r="C93" s="95"/>
      <c r="D93" s="95"/>
      <c r="E93" s="95"/>
      <c r="F93" s="95"/>
      <c r="G93" s="95"/>
      <c r="H93" s="95"/>
      <c r="I93" s="128">
        <f t="shared" si="254"/>
        <v>0</v>
      </c>
      <c r="J93" s="128">
        <f t="shared" si="255"/>
        <v>0</v>
      </c>
      <c r="K93" s="128">
        <f t="shared" si="256"/>
        <v>0</v>
      </c>
      <c r="L93" s="128">
        <v>0</v>
      </c>
      <c r="M93" s="129">
        <f t="shared" si="257"/>
        <v>0</v>
      </c>
      <c r="N93" s="128">
        <v>0</v>
      </c>
      <c r="O93" s="129">
        <f t="shared" si="258"/>
        <v>0</v>
      </c>
      <c r="P93" s="128">
        <v>0</v>
      </c>
      <c r="Q93" s="129">
        <f t="shared" si="267"/>
        <v>0</v>
      </c>
      <c r="R93" s="129">
        <f t="shared" si="259"/>
        <v>0</v>
      </c>
      <c r="S93" s="129">
        <f t="shared" si="260"/>
        <v>0</v>
      </c>
      <c r="T93" s="128">
        <v>0</v>
      </c>
      <c r="U93" s="128">
        <v>0</v>
      </c>
      <c r="V93" s="129">
        <f t="shared" si="261"/>
        <v>0</v>
      </c>
      <c r="W93" s="128">
        <v>0</v>
      </c>
      <c r="X93" s="128">
        <v>0</v>
      </c>
      <c r="Y93" s="128">
        <v>0</v>
      </c>
      <c r="Z93" s="129">
        <f t="shared" si="262"/>
        <v>0</v>
      </c>
      <c r="AA93" s="129">
        <v>0</v>
      </c>
      <c r="AB93" s="129">
        <v>0</v>
      </c>
      <c r="AC93" s="97">
        <f>SUM(AC91:AC92)</f>
        <v>0</v>
      </c>
      <c r="AD93" s="97">
        <f t="shared" ref="AD93" si="274">SUM(AD91:AD92)</f>
        <v>0</v>
      </c>
      <c r="AE93" s="97">
        <f t="shared" ref="AE93" si="275">SUM(AE91:AE92)</f>
        <v>0</v>
      </c>
      <c r="AF93" s="97">
        <f t="shared" ref="AF93" si="276">SUM(AF91:AF92)</f>
        <v>0</v>
      </c>
    </row>
    <row r="94" spans="1:32" x14ac:dyDescent="0.4">
      <c r="A94" s="45">
        <v>6</v>
      </c>
      <c r="B94" s="45" t="s">
        <v>162</v>
      </c>
      <c r="C94" s="38"/>
      <c r="D94" s="38"/>
      <c r="E94" s="38"/>
      <c r="F94" s="38"/>
      <c r="G94" s="38"/>
      <c r="H94" s="38"/>
      <c r="I94" s="38">
        <f t="shared" si="254"/>
        <v>0</v>
      </c>
      <c r="J94" s="38">
        <f t="shared" si="255"/>
        <v>0</v>
      </c>
      <c r="K94" s="38">
        <f t="shared" si="256"/>
        <v>0</v>
      </c>
      <c r="L94" s="38">
        <v>0</v>
      </c>
      <c r="M94" s="43">
        <f t="shared" si="257"/>
        <v>0</v>
      </c>
      <c r="N94" s="38">
        <v>0</v>
      </c>
      <c r="O94" s="43">
        <f t="shared" si="258"/>
        <v>0</v>
      </c>
      <c r="P94" s="38">
        <v>0</v>
      </c>
      <c r="Q94" s="43">
        <f t="shared" si="267"/>
        <v>0</v>
      </c>
      <c r="R94" s="43">
        <f t="shared" si="259"/>
        <v>0</v>
      </c>
      <c r="S94" s="43">
        <f t="shared" si="260"/>
        <v>0</v>
      </c>
      <c r="T94" s="38">
        <v>0</v>
      </c>
      <c r="U94" s="38">
        <v>0</v>
      </c>
      <c r="V94" s="43">
        <f t="shared" si="261"/>
        <v>0</v>
      </c>
      <c r="W94" s="38">
        <v>0</v>
      </c>
      <c r="X94" s="38">
        <v>0</v>
      </c>
      <c r="Y94" s="38">
        <v>0</v>
      </c>
      <c r="Z94" s="43">
        <f t="shared" si="262"/>
        <v>0</v>
      </c>
      <c r="AA94" s="43">
        <v>0</v>
      </c>
      <c r="AB94" s="43">
        <v>0</v>
      </c>
      <c r="AC94" s="43">
        <f t="shared" ref="AC94:AC95" si="277">M94+O94+S94+V94+Z94+AA94+AB94</f>
        <v>0</v>
      </c>
      <c r="AD94" s="43">
        <f t="shared" ref="AD94:AD95" si="278">AC94*H94</f>
        <v>0</v>
      </c>
      <c r="AE94" s="43">
        <f t="shared" ref="AE94:AE95" si="279">ROUND(AD94*0.599,0)</f>
        <v>0</v>
      </c>
      <c r="AF94" s="43">
        <f t="shared" ref="AF94:AF95" si="280">AD94+AE94</f>
        <v>0</v>
      </c>
    </row>
    <row r="95" spans="1:32" ht="15" thickBot="1" x14ac:dyDescent="0.45">
      <c r="A95" s="44">
        <v>6</v>
      </c>
      <c r="B95" s="44" t="s">
        <v>162</v>
      </c>
      <c r="C95" s="37"/>
      <c r="D95" s="37"/>
      <c r="E95" s="37"/>
      <c r="F95" s="37"/>
      <c r="G95" s="37"/>
      <c r="H95" s="37"/>
      <c r="I95" s="37">
        <f t="shared" si="254"/>
        <v>0</v>
      </c>
      <c r="J95" s="37">
        <f t="shared" si="255"/>
        <v>0</v>
      </c>
      <c r="K95" s="37">
        <f t="shared" si="256"/>
        <v>0</v>
      </c>
      <c r="L95" s="37">
        <v>0</v>
      </c>
      <c r="M95" s="42">
        <f t="shared" si="257"/>
        <v>0</v>
      </c>
      <c r="N95" s="37">
        <v>0</v>
      </c>
      <c r="O95" s="42">
        <f t="shared" si="258"/>
        <v>0</v>
      </c>
      <c r="P95" s="37">
        <v>0</v>
      </c>
      <c r="Q95" s="42">
        <f t="shared" si="267"/>
        <v>0</v>
      </c>
      <c r="R95" s="42">
        <f t="shared" si="259"/>
        <v>0</v>
      </c>
      <c r="S95" s="42">
        <f t="shared" si="260"/>
        <v>0</v>
      </c>
      <c r="T95" s="37">
        <v>0</v>
      </c>
      <c r="U95" s="37">
        <v>0</v>
      </c>
      <c r="V95" s="42">
        <f t="shared" si="261"/>
        <v>0</v>
      </c>
      <c r="W95" s="37">
        <v>0</v>
      </c>
      <c r="X95" s="37">
        <v>0</v>
      </c>
      <c r="Y95" s="37">
        <v>0</v>
      </c>
      <c r="Z95" s="42">
        <f t="shared" si="262"/>
        <v>0</v>
      </c>
      <c r="AA95" s="42">
        <v>0</v>
      </c>
      <c r="AB95" s="42">
        <v>0</v>
      </c>
      <c r="AC95" s="42">
        <f t="shared" si="277"/>
        <v>0</v>
      </c>
      <c r="AD95" s="42">
        <f t="shared" si="278"/>
        <v>0</v>
      </c>
      <c r="AE95" s="42">
        <f t="shared" si="279"/>
        <v>0</v>
      </c>
      <c r="AF95" s="42">
        <f t="shared" si="280"/>
        <v>0</v>
      </c>
    </row>
    <row r="96" spans="1:32" s="138" customFormat="1" ht="15" thickBot="1" x14ac:dyDescent="0.45">
      <c r="A96" s="130">
        <v>6</v>
      </c>
      <c r="B96" s="131" t="s">
        <v>201</v>
      </c>
      <c r="C96" s="95"/>
      <c r="D96" s="95"/>
      <c r="E96" s="95"/>
      <c r="F96" s="95"/>
      <c r="G96" s="95"/>
      <c r="H96" s="95"/>
      <c r="I96" s="95">
        <f t="shared" si="254"/>
        <v>0</v>
      </c>
      <c r="J96" s="95">
        <f t="shared" si="255"/>
        <v>0</v>
      </c>
      <c r="K96" s="95">
        <f t="shared" si="256"/>
        <v>0</v>
      </c>
      <c r="L96" s="95">
        <v>0</v>
      </c>
      <c r="M96" s="97">
        <f t="shared" si="257"/>
        <v>0</v>
      </c>
      <c r="N96" s="95">
        <v>0</v>
      </c>
      <c r="O96" s="97">
        <f t="shared" si="258"/>
        <v>0</v>
      </c>
      <c r="P96" s="95">
        <v>0</v>
      </c>
      <c r="Q96" s="97">
        <f t="shared" si="267"/>
        <v>0</v>
      </c>
      <c r="R96" s="97">
        <f t="shared" si="259"/>
        <v>0</v>
      </c>
      <c r="S96" s="97">
        <f t="shared" si="260"/>
        <v>0</v>
      </c>
      <c r="T96" s="95">
        <v>0</v>
      </c>
      <c r="U96" s="95">
        <v>0</v>
      </c>
      <c r="V96" s="97">
        <f t="shared" si="261"/>
        <v>0</v>
      </c>
      <c r="W96" s="95">
        <v>0</v>
      </c>
      <c r="X96" s="95">
        <v>0</v>
      </c>
      <c r="Y96" s="95">
        <v>0</v>
      </c>
      <c r="Z96" s="97">
        <f t="shared" si="262"/>
        <v>0</v>
      </c>
      <c r="AA96" s="97">
        <v>0</v>
      </c>
      <c r="AB96" s="97">
        <v>0</v>
      </c>
      <c r="AC96" s="97">
        <f>SUM(AC94:AC95)</f>
        <v>0</v>
      </c>
      <c r="AD96" s="97">
        <f t="shared" ref="AD96" si="281">SUM(AD94:AD95)</f>
        <v>0</v>
      </c>
      <c r="AE96" s="97">
        <f t="shared" ref="AE96" si="282">SUM(AE94:AE95)</f>
        <v>0</v>
      </c>
      <c r="AF96" s="97">
        <f t="shared" ref="AF96" si="283">SUM(AF94:AF95)</f>
        <v>0</v>
      </c>
    </row>
    <row r="97" spans="1:32" x14ac:dyDescent="0.4">
      <c r="A97" s="125">
        <v>6</v>
      </c>
      <c r="B97" s="125" t="s">
        <v>164</v>
      </c>
      <c r="C97" s="126"/>
      <c r="D97" s="126"/>
      <c r="E97" s="126"/>
      <c r="F97" s="126"/>
      <c r="G97" s="126"/>
      <c r="H97" s="126"/>
      <c r="I97" s="126">
        <f t="shared" si="254"/>
        <v>0</v>
      </c>
      <c r="J97" s="126">
        <f t="shared" si="255"/>
        <v>0</v>
      </c>
      <c r="K97" s="126">
        <f t="shared" si="256"/>
        <v>0</v>
      </c>
      <c r="L97" s="126">
        <v>0</v>
      </c>
      <c r="M97" s="127">
        <f t="shared" si="257"/>
        <v>0</v>
      </c>
      <c r="N97" s="126">
        <v>0</v>
      </c>
      <c r="O97" s="127">
        <f t="shared" si="258"/>
        <v>0</v>
      </c>
      <c r="P97" s="126">
        <v>0</v>
      </c>
      <c r="Q97" s="127">
        <f t="shared" si="267"/>
        <v>0</v>
      </c>
      <c r="R97" s="127">
        <f t="shared" si="259"/>
        <v>0</v>
      </c>
      <c r="S97" s="127">
        <f t="shared" si="260"/>
        <v>0</v>
      </c>
      <c r="T97" s="126">
        <v>0</v>
      </c>
      <c r="U97" s="126">
        <v>0</v>
      </c>
      <c r="V97" s="127">
        <f t="shared" si="261"/>
        <v>0</v>
      </c>
      <c r="W97" s="126">
        <v>0</v>
      </c>
      <c r="X97" s="126">
        <v>0</v>
      </c>
      <c r="Y97" s="126">
        <v>0</v>
      </c>
      <c r="Z97" s="127">
        <f t="shared" si="262"/>
        <v>0</v>
      </c>
      <c r="AA97" s="127">
        <v>0</v>
      </c>
      <c r="AB97" s="127">
        <v>0</v>
      </c>
      <c r="AC97" s="127">
        <f t="shared" ref="AC97:AC98" si="284">M97+O97+S97+V97+Z97+AA97+AB97</f>
        <v>0</v>
      </c>
      <c r="AD97" s="43">
        <f t="shared" ref="AD97:AD98" si="285">AC97*H97</f>
        <v>0</v>
      </c>
      <c r="AE97" s="43">
        <f t="shared" ref="AE97:AE98" si="286">ROUND(AD97*0.599,0)</f>
        <v>0</v>
      </c>
      <c r="AF97" s="43">
        <f t="shared" ref="AF97:AF98" si="287">AD97+AE97</f>
        <v>0</v>
      </c>
    </row>
    <row r="98" spans="1:32" ht="15" thickBot="1" x14ac:dyDescent="0.45">
      <c r="A98" s="44">
        <v>6</v>
      </c>
      <c r="B98" s="44" t="s">
        <v>164</v>
      </c>
      <c r="C98" s="37"/>
      <c r="D98" s="37"/>
      <c r="E98" s="37"/>
      <c r="F98" s="37"/>
      <c r="G98" s="37"/>
      <c r="H98" s="37"/>
      <c r="I98" s="37">
        <f t="shared" si="254"/>
        <v>0</v>
      </c>
      <c r="J98" s="37">
        <f t="shared" si="255"/>
        <v>0</v>
      </c>
      <c r="K98" s="37">
        <f t="shared" si="256"/>
        <v>0</v>
      </c>
      <c r="L98" s="37">
        <v>0</v>
      </c>
      <c r="M98" s="42">
        <f t="shared" si="257"/>
        <v>0</v>
      </c>
      <c r="N98" s="37">
        <v>0</v>
      </c>
      <c r="O98" s="42">
        <f t="shared" si="258"/>
        <v>0</v>
      </c>
      <c r="P98" s="37">
        <v>0</v>
      </c>
      <c r="Q98" s="42">
        <f t="shared" si="267"/>
        <v>0</v>
      </c>
      <c r="R98" s="42">
        <f t="shared" si="259"/>
        <v>0</v>
      </c>
      <c r="S98" s="42">
        <f t="shared" si="260"/>
        <v>0</v>
      </c>
      <c r="T98" s="37">
        <v>0</v>
      </c>
      <c r="U98" s="37">
        <v>0</v>
      </c>
      <c r="V98" s="42">
        <f t="shared" si="261"/>
        <v>0</v>
      </c>
      <c r="W98" s="37">
        <v>0</v>
      </c>
      <c r="X98" s="37">
        <v>0</v>
      </c>
      <c r="Y98" s="37">
        <v>0</v>
      </c>
      <c r="Z98" s="42">
        <f t="shared" si="262"/>
        <v>0</v>
      </c>
      <c r="AA98" s="42">
        <v>0</v>
      </c>
      <c r="AB98" s="42">
        <v>0</v>
      </c>
      <c r="AC98" s="42">
        <f t="shared" si="284"/>
        <v>0</v>
      </c>
      <c r="AD98" s="42">
        <f t="shared" si="285"/>
        <v>0</v>
      </c>
      <c r="AE98" s="42">
        <f t="shared" si="286"/>
        <v>0</v>
      </c>
      <c r="AF98" s="42">
        <f t="shared" si="287"/>
        <v>0</v>
      </c>
    </row>
    <row r="99" spans="1:32" ht="15" thickBot="1" x14ac:dyDescent="0.45">
      <c r="A99" s="130">
        <v>6</v>
      </c>
      <c r="B99" s="131" t="s">
        <v>202</v>
      </c>
      <c r="C99" s="95"/>
      <c r="D99" s="95"/>
      <c r="E99" s="95"/>
      <c r="F99" s="95"/>
      <c r="G99" s="95"/>
      <c r="H99" s="95"/>
      <c r="I99" s="95">
        <f t="shared" si="254"/>
        <v>0</v>
      </c>
      <c r="J99" s="95">
        <f t="shared" si="255"/>
        <v>0</v>
      </c>
      <c r="K99" s="95">
        <f t="shared" si="256"/>
        <v>0</v>
      </c>
      <c r="L99" s="95">
        <v>0</v>
      </c>
      <c r="M99" s="97">
        <f t="shared" si="257"/>
        <v>0</v>
      </c>
      <c r="N99" s="95">
        <v>0</v>
      </c>
      <c r="O99" s="97">
        <f t="shared" si="258"/>
        <v>0</v>
      </c>
      <c r="P99" s="95">
        <v>0</v>
      </c>
      <c r="Q99" s="97">
        <f t="shared" si="267"/>
        <v>0</v>
      </c>
      <c r="R99" s="97">
        <f t="shared" si="259"/>
        <v>0</v>
      </c>
      <c r="S99" s="97">
        <f t="shared" si="260"/>
        <v>0</v>
      </c>
      <c r="T99" s="95">
        <v>0</v>
      </c>
      <c r="U99" s="95">
        <v>0</v>
      </c>
      <c r="V99" s="97">
        <f t="shared" si="261"/>
        <v>0</v>
      </c>
      <c r="W99" s="95">
        <v>0</v>
      </c>
      <c r="X99" s="95">
        <v>0</v>
      </c>
      <c r="Y99" s="95">
        <v>0</v>
      </c>
      <c r="Z99" s="97">
        <f t="shared" si="262"/>
        <v>0</v>
      </c>
      <c r="AA99" s="97">
        <v>0</v>
      </c>
      <c r="AB99" s="97">
        <v>0</v>
      </c>
      <c r="AC99" s="97">
        <f>SUM(AC97:AC98)</f>
        <v>0</v>
      </c>
      <c r="AD99" s="97">
        <f t="shared" ref="AD99" si="288">SUM(AD97:AD98)</f>
        <v>0</v>
      </c>
      <c r="AE99" s="97">
        <f t="shared" ref="AE99" si="289">SUM(AE97:AE98)</f>
        <v>0</v>
      </c>
      <c r="AF99" s="97">
        <f t="shared" ref="AF99" si="290">SUM(AF97:AF98)</f>
        <v>0</v>
      </c>
    </row>
    <row r="100" spans="1:32" x14ac:dyDescent="0.4">
      <c r="A100" s="125">
        <v>6</v>
      </c>
      <c r="B100" s="125" t="s">
        <v>166</v>
      </c>
      <c r="C100" s="126"/>
      <c r="D100" s="126"/>
      <c r="E100" s="126"/>
      <c r="F100" s="126"/>
      <c r="G100" s="126"/>
      <c r="H100" s="126"/>
      <c r="I100" s="126">
        <f t="shared" si="254"/>
        <v>0</v>
      </c>
      <c r="J100" s="126">
        <f t="shared" si="255"/>
        <v>0</v>
      </c>
      <c r="K100" s="126">
        <f t="shared" si="256"/>
        <v>0</v>
      </c>
      <c r="L100" s="126">
        <v>0</v>
      </c>
      <c r="M100" s="127">
        <f t="shared" si="257"/>
        <v>0</v>
      </c>
      <c r="N100" s="126">
        <v>0</v>
      </c>
      <c r="O100" s="127">
        <f t="shared" si="258"/>
        <v>0</v>
      </c>
      <c r="P100" s="126">
        <v>0</v>
      </c>
      <c r="Q100" s="127">
        <f t="shared" si="267"/>
        <v>0</v>
      </c>
      <c r="R100" s="127">
        <f t="shared" si="259"/>
        <v>0</v>
      </c>
      <c r="S100" s="127">
        <f t="shared" si="260"/>
        <v>0</v>
      </c>
      <c r="T100" s="126">
        <v>0</v>
      </c>
      <c r="U100" s="126">
        <v>0</v>
      </c>
      <c r="V100" s="127">
        <f t="shared" si="261"/>
        <v>0</v>
      </c>
      <c r="W100" s="126">
        <v>0</v>
      </c>
      <c r="X100" s="126">
        <v>0</v>
      </c>
      <c r="Y100" s="126">
        <v>0</v>
      </c>
      <c r="Z100" s="127">
        <f t="shared" si="262"/>
        <v>0</v>
      </c>
      <c r="AA100" s="127">
        <v>0</v>
      </c>
      <c r="AB100" s="127">
        <v>0</v>
      </c>
      <c r="AC100" s="127">
        <f t="shared" ref="AC100:AC101" si="291">M100+O100+S100+V100+Z100+AA100+AB100</f>
        <v>0</v>
      </c>
      <c r="AD100" s="43">
        <f t="shared" ref="AD100:AD101" si="292">AC100*H100</f>
        <v>0</v>
      </c>
      <c r="AE100" s="43">
        <f t="shared" ref="AE100:AE101" si="293">ROUND(AD100*0.599,0)</f>
        <v>0</v>
      </c>
      <c r="AF100" s="43">
        <f t="shared" ref="AF100:AF101" si="294">AD100+AE100</f>
        <v>0</v>
      </c>
    </row>
    <row r="101" spans="1:32" ht="15" thickBot="1" x14ac:dyDescent="0.45">
      <c r="A101" s="44">
        <v>6</v>
      </c>
      <c r="B101" s="44" t="s">
        <v>166</v>
      </c>
      <c r="C101" s="37"/>
      <c r="D101" s="37"/>
      <c r="E101" s="37"/>
      <c r="F101" s="37"/>
      <c r="G101" s="37"/>
      <c r="H101" s="37"/>
      <c r="I101" s="37">
        <f t="shared" si="254"/>
        <v>0</v>
      </c>
      <c r="J101" s="37">
        <f t="shared" si="255"/>
        <v>0</v>
      </c>
      <c r="K101" s="37">
        <f t="shared" si="256"/>
        <v>0</v>
      </c>
      <c r="L101" s="37">
        <v>0</v>
      </c>
      <c r="M101" s="42">
        <f t="shared" si="257"/>
        <v>0</v>
      </c>
      <c r="N101" s="37">
        <v>0</v>
      </c>
      <c r="O101" s="42">
        <f t="shared" si="258"/>
        <v>0</v>
      </c>
      <c r="P101" s="37">
        <v>0</v>
      </c>
      <c r="Q101" s="42">
        <f t="shared" si="267"/>
        <v>0</v>
      </c>
      <c r="R101" s="42">
        <f t="shared" si="259"/>
        <v>0</v>
      </c>
      <c r="S101" s="42">
        <f t="shared" si="260"/>
        <v>0</v>
      </c>
      <c r="T101" s="37">
        <v>0</v>
      </c>
      <c r="U101" s="37">
        <v>0</v>
      </c>
      <c r="V101" s="42">
        <f t="shared" si="261"/>
        <v>0</v>
      </c>
      <c r="W101" s="37">
        <v>0</v>
      </c>
      <c r="X101" s="37">
        <v>0</v>
      </c>
      <c r="Y101" s="37">
        <v>0</v>
      </c>
      <c r="Z101" s="42">
        <f t="shared" si="262"/>
        <v>0</v>
      </c>
      <c r="AA101" s="42">
        <v>0</v>
      </c>
      <c r="AB101" s="42">
        <v>0</v>
      </c>
      <c r="AC101" s="42">
        <f t="shared" si="291"/>
        <v>0</v>
      </c>
      <c r="AD101" s="42">
        <f t="shared" si="292"/>
        <v>0</v>
      </c>
      <c r="AE101" s="42">
        <f t="shared" si="293"/>
        <v>0</v>
      </c>
      <c r="AF101" s="42">
        <f t="shared" si="294"/>
        <v>0</v>
      </c>
    </row>
    <row r="102" spans="1:32" ht="15" thickBot="1" x14ac:dyDescent="0.45">
      <c r="A102" s="130">
        <v>6</v>
      </c>
      <c r="B102" s="131" t="s">
        <v>203</v>
      </c>
      <c r="C102" s="95"/>
      <c r="D102" s="95"/>
      <c r="E102" s="95"/>
      <c r="F102" s="95"/>
      <c r="G102" s="95"/>
      <c r="H102" s="95"/>
      <c r="I102" s="95">
        <f t="shared" si="254"/>
        <v>0</v>
      </c>
      <c r="J102" s="95">
        <f t="shared" si="255"/>
        <v>0</v>
      </c>
      <c r="K102" s="95">
        <f t="shared" si="256"/>
        <v>0</v>
      </c>
      <c r="L102" s="95">
        <v>0</v>
      </c>
      <c r="M102" s="97">
        <f t="shared" si="257"/>
        <v>0</v>
      </c>
      <c r="N102" s="95">
        <v>0</v>
      </c>
      <c r="O102" s="97">
        <f t="shared" si="258"/>
        <v>0</v>
      </c>
      <c r="P102" s="95">
        <v>0</v>
      </c>
      <c r="Q102" s="97">
        <f t="shared" si="267"/>
        <v>0</v>
      </c>
      <c r="R102" s="97">
        <f t="shared" si="259"/>
        <v>0</v>
      </c>
      <c r="S102" s="97">
        <f t="shared" si="260"/>
        <v>0</v>
      </c>
      <c r="T102" s="95">
        <v>0</v>
      </c>
      <c r="U102" s="95">
        <v>0</v>
      </c>
      <c r="V102" s="97">
        <f t="shared" si="261"/>
        <v>0</v>
      </c>
      <c r="W102" s="95">
        <v>0</v>
      </c>
      <c r="X102" s="95">
        <v>0</v>
      </c>
      <c r="Y102" s="95">
        <v>0</v>
      </c>
      <c r="Z102" s="97">
        <f t="shared" si="262"/>
        <v>0</v>
      </c>
      <c r="AA102" s="97">
        <v>0</v>
      </c>
      <c r="AB102" s="97">
        <v>0</v>
      </c>
      <c r="AC102" s="97">
        <f>SUM(AC100:AC101)</f>
        <v>0</v>
      </c>
      <c r="AD102" s="97">
        <f t="shared" ref="AD102" si="295">SUM(AD100:AD101)</f>
        <v>0</v>
      </c>
      <c r="AE102" s="97">
        <f t="shared" ref="AE102" si="296">SUM(AE100:AE101)</f>
        <v>0</v>
      </c>
      <c r="AF102" s="97">
        <f t="shared" ref="AF102" si="297">SUM(AF100:AF101)</f>
        <v>0</v>
      </c>
    </row>
    <row r="103" spans="1:32" ht="15" thickBot="1" x14ac:dyDescent="0.45">
      <c r="A103" s="132" t="s">
        <v>225</v>
      </c>
      <c r="B103" s="133"/>
      <c r="C103" s="134"/>
      <c r="D103" s="134"/>
      <c r="E103" s="134"/>
      <c r="F103" s="134"/>
      <c r="G103" s="134"/>
      <c r="H103" s="134"/>
      <c r="I103" s="134"/>
      <c r="J103" s="134"/>
      <c r="K103" s="134"/>
      <c r="L103" s="134"/>
      <c r="M103" s="135"/>
      <c r="N103" s="134"/>
      <c r="O103" s="135"/>
      <c r="P103" s="134"/>
      <c r="Q103" s="135"/>
      <c r="R103" s="135"/>
      <c r="S103" s="135"/>
      <c r="T103" s="134"/>
      <c r="U103" s="134"/>
      <c r="V103" s="135"/>
      <c r="W103" s="134"/>
      <c r="X103" s="134"/>
      <c r="Y103" s="134"/>
      <c r="Z103" s="135"/>
      <c r="AA103" s="135"/>
      <c r="AB103" s="135"/>
      <c r="AC103" s="153">
        <f>SUM(AC90,AC93,AC96,AC99,AC102)</f>
        <v>4350</v>
      </c>
      <c r="AD103" s="136">
        <f t="shared" ref="AD103" si="298">SUM(AD90,AD93,AD96,AD99,AD102)</f>
        <v>4350</v>
      </c>
      <c r="AE103" s="136">
        <f t="shared" ref="AE103" si="299">SUM(AE90,AE93,AE96,AE99,AE102)</f>
        <v>2606</v>
      </c>
      <c r="AF103" s="154">
        <f t="shared" ref="AF103" si="300">SUM(AF90,AF93,AF96,AF99,AF102)</f>
        <v>6956</v>
      </c>
    </row>
    <row r="104" spans="1:32" ht="15" thickBot="1" x14ac:dyDescent="0.45">
      <c r="A104" s="70" t="s">
        <v>222</v>
      </c>
      <c r="B104" s="70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117">
        <f>AC23+AC39+AC55+AC71+AC87+AC103</f>
        <v>26100</v>
      </c>
      <c r="AD104" s="117">
        <f t="shared" ref="AD104:AF104" si="301">AD23+AD39+AD55+AD71+AD87+AD103</f>
        <v>26100</v>
      </c>
      <c r="AE104" s="117">
        <f t="shared" si="301"/>
        <v>15636</v>
      </c>
      <c r="AF104" s="117">
        <f t="shared" si="301"/>
        <v>41736</v>
      </c>
    </row>
  </sheetData>
  <phoneticPr fontId="13" type="noConversion"/>
  <pageMargins left="1" right="1" top="1" bottom="1" header="0.5" footer="0.5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1C5DD-91E3-4836-AB41-88C99E9C1728}">
  <dimension ref="A1:AA40"/>
  <sheetViews>
    <sheetView workbookViewId="0">
      <pane xSplit="4" topLeftCell="E1" activePane="topRight" state="frozen"/>
      <selection pane="topRight"/>
    </sheetView>
  </sheetViews>
  <sheetFormatPr defaultRowHeight="14.15" x14ac:dyDescent="0.35"/>
  <cols>
    <col min="1" max="1" width="9.23046875" style="1"/>
    <col min="2" max="2" width="16.61328125" style="1" customWidth="1"/>
    <col min="3" max="3" width="9.23046875" style="1"/>
    <col min="4" max="4" width="12.4609375" style="1" customWidth="1"/>
    <col min="5" max="5" width="4" style="1" customWidth="1"/>
    <col min="6" max="6" width="9.23046875" style="1"/>
    <col min="7" max="7" width="8.15234375" style="1" customWidth="1"/>
    <col min="8" max="8" width="4" style="1" customWidth="1"/>
    <col min="9" max="9" width="9.23046875" style="1"/>
    <col min="10" max="10" width="7.84375" style="1" customWidth="1"/>
    <col min="11" max="11" width="4" style="1" customWidth="1"/>
    <col min="12" max="12" width="9.23046875" style="1"/>
    <col min="13" max="13" width="8.15234375" style="1" customWidth="1"/>
    <col min="14" max="14" width="4" style="1" customWidth="1"/>
    <col min="15" max="15" width="9.23046875" style="1"/>
    <col min="16" max="16" width="7.69140625" style="1" customWidth="1"/>
    <col min="17" max="17" width="4" style="1" customWidth="1"/>
    <col min="18" max="18" width="9.23046875" style="1"/>
    <col min="19" max="19" width="8" style="1" customWidth="1"/>
    <col min="20" max="20" width="4" style="1" customWidth="1"/>
    <col min="21" max="21" width="9.23046875" style="1"/>
    <col min="22" max="22" width="7.84375" style="1" customWidth="1"/>
    <col min="23" max="25" width="9.23046875" style="1" customWidth="1"/>
    <col min="26" max="16384" width="9.23046875" style="1"/>
  </cols>
  <sheetData>
    <row r="1" spans="1:27" ht="14.6" x14ac:dyDescent="0.4">
      <c r="A1" s="4" t="s">
        <v>8</v>
      </c>
      <c r="B1"/>
      <c r="C1"/>
      <c r="D1"/>
      <c r="E1"/>
      <c r="F1" s="4" t="s">
        <v>71</v>
      </c>
      <c r="H1"/>
      <c r="I1" s="4"/>
      <c r="K1"/>
      <c r="L1" s="4"/>
      <c r="N1"/>
      <c r="O1" s="4"/>
      <c r="Q1"/>
      <c r="R1" s="4"/>
      <c r="T1"/>
      <c r="U1" s="4"/>
    </row>
    <row r="2" spans="1:27" ht="14.6" x14ac:dyDescent="0.4">
      <c r="A2" s="4" t="s">
        <v>118</v>
      </c>
      <c r="B2"/>
      <c r="C2"/>
      <c r="D2"/>
      <c r="E2"/>
      <c r="F2" s="1" t="s">
        <v>86</v>
      </c>
      <c r="H2"/>
      <c r="K2"/>
      <c r="N2"/>
      <c r="Q2"/>
      <c r="T2"/>
    </row>
    <row r="3" spans="1:27" ht="14.6" x14ac:dyDescent="0.4">
      <c r="A3" s="4" t="s">
        <v>117</v>
      </c>
      <c r="B3"/>
      <c r="C3"/>
      <c r="D3"/>
      <c r="E3"/>
      <c r="F3" s="1" t="s">
        <v>80</v>
      </c>
      <c r="H3"/>
      <c r="K3"/>
      <c r="N3"/>
      <c r="Q3"/>
      <c r="T3"/>
    </row>
    <row r="4" spans="1:27" ht="14.6" x14ac:dyDescent="0.4">
      <c r="A4" s="4" t="s">
        <v>119</v>
      </c>
      <c r="B4"/>
      <c r="C4"/>
      <c r="D4"/>
      <c r="E4"/>
      <c r="F4" s="1" t="s">
        <v>83</v>
      </c>
      <c r="H4"/>
      <c r="K4"/>
      <c r="N4"/>
      <c r="Q4"/>
      <c r="T4"/>
    </row>
    <row r="5" spans="1:27" ht="14.6" thickBot="1" x14ac:dyDescent="0.4"/>
    <row r="6" spans="1:27" ht="14.6" thickBot="1" x14ac:dyDescent="0.4">
      <c r="A6" s="4" t="s">
        <v>95</v>
      </c>
      <c r="E6" s="176" t="s">
        <v>14</v>
      </c>
      <c r="F6" s="177"/>
      <c r="G6" s="178"/>
      <c r="H6" s="176" t="s">
        <v>16</v>
      </c>
      <c r="I6" s="177"/>
      <c r="J6" s="178"/>
      <c r="K6" s="176" t="s">
        <v>17</v>
      </c>
      <c r="L6" s="177"/>
      <c r="M6" s="178"/>
      <c r="N6" s="176" t="s">
        <v>18</v>
      </c>
      <c r="O6" s="177"/>
      <c r="P6" s="178"/>
      <c r="Q6" s="176" t="s">
        <v>19</v>
      </c>
      <c r="R6" s="177"/>
      <c r="S6" s="178"/>
      <c r="T6" s="176" t="s">
        <v>20</v>
      </c>
      <c r="U6" s="177"/>
      <c r="V6" s="178"/>
      <c r="W6" s="176" t="s">
        <v>21</v>
      </c>
      <c r="X6" s="177"/>
      <c r="Y6" s="178"/>
    </row>
    <row r="7" spans="1:27" ht="84.45" customHeight="1" x14ac:dyDescent="0.35">
      <c r="A7" s="5" t="s">
        <v>157</v>
      </c>
      <c r="B7" s="5" t="s">
        <v>88</v>
      </c>
      <c r="C7" s="5" t="s">
        <v>34</v>
      </c>
      <c r="D7" s="5" t="s">
        <v>35</v>
      </c>
      <c r="E7" s="71" t="s">
        <v>78</v>
      </c>
      <c r="F7" s="71" t="s">
        <v>36</v>
      </c>
      <c r="G7" s="71" t="s">
        <v>227</v>
      </c>
      <c r="H7" s="71" t="s">
        <v>78</v>
      </c>
      <c r="I7" s="71" t="s">
        <v>36</v>
      </c>
      <c r="J7" s="71" t="s">
        <v>228</v>
      </c>
      <c r="K7" s="71" t="s">
        <v>78</v>
      </c>
      <c r="L7" s="71" t="s">
        <v>36</v>
      </c>
      <c r="M7" s="71" t="s">
        <v>229</v>
      </c>
      <c r="N7" s="71" t="s">
        <v>78</v>
      </c>
      <c r="O7" s="71" t="s">
        <v>36</v>
      </c>
      <c r="P7" s="71" t="s">
        <v>230</v>
      </c>
      <c r="Q7" s="71" t="s">
        <v>78</v>
      </c>
      <c r="R7" s="71" t="s">
        <v>36</v>
      </c>
      <c r="S7" s="71" t="s">
        <v>231</v>
      </c>
      <c r="T7" s="71" t="s">
        <v>78</v>
      </c>
      <c r="U7" s="71" t="s">
        <v>36</v>
      </c>
      <c r="V7" s="71" t="s">
        <v>232</v>
      </c>
      <c r="W7" s="143" t="s">
        <v>186</v>
      </c>
      <c r="X7" s="144" t="s">
        <v>213</v>
      </c>
      <c r="Y7" s="145" t="s">
        <v>116</v>
      </c>
    </row>
    <row r="8" spans="1:27" ht="27" customHeight="1" x14ac:dyDescent="0.35">
      <c r="A8" s="23" t="s">
        <v>158</v>
      </c>
      <c r="B8" s="148" t="s">
        <v>90</v>
      </c>
      <c r="C8" s="49"/>
      <c r="D8" s="49" t="s">
        <v>91</v>
      </c>
      <c r="E8" s="49">
        <v>3</v>
      </c>
      <c r="F8" s="50">
        <v>25000</v>
      </c>
      <c r="G8" s="50">
        <f>E8*F8</f>
        <v>75000</v>
      </c>
      <c r="H8" s="49">
        <v>3</v>
      </c>
      <c r="I8" s="50">
        <v>25000</v>
      </c>
      <c r="J8" s="50">
        <f>H8*I8</f>
        <v>75000</v>
      </c>
      <c r="K8" s="49">
        <v>3</v>
      </c>
      <c r="L8" s="50">
        <v>25000</v>
      </c>
      <c r="M8" s="50">
        <f>K8*L8</f>
        <v>75000</v>
      </c>
      <c r="N8" s="49">
        <v>3</v>
      </c>
      <c r="O8" s="50">
        <v>25000</v>
      </c>
      <c r="P8" s="50">
        <f>N8*O8</f>
        <v>75000</v>
      </c>
      <c r="Q8" s="49">
        <v>3</v>
      </c>
      <c r="R8" s="50">
        <v>25000</v>
      </c>
      <c r="S8" s="140">
        <f>Q8*R8</f>
        <v>75000</v>
      </c>
      <c r="T8" s="49">
        <v>3</v>
      </c>
      <c r="U8" s="50">
        <v>25000</v>
      </c>
      <c r="V8" s="140">
        <f>T8*U8</f>
        <v>75000</v>
      </c>
      <c r="W8" s="146">
        <f>G8+J8+M8+P8+S8+V8</f>
        <v>450000</v>
      </c>
      <c r="X8" s="50">
        <v>0</v>
      </c>
      <c r="Y8" s="147">
        <f>W8+X8</f>
        <v>450000</v>
      </c>
      <c r="AA8" s="1" t="s">
        <v>218</v>
      </c>
    </row>
    <row r="9" spans="1:27" x14ac:dyDescent="0.35">
      <c r="A9" s="23"/>
      <c r="B9" s="54" t="s">
        <v>216</v>
      </c>
      <c r="C9" s="49"/>
      <c r="D9" s="49" t="s">
        <v>217</v>
      </c>
      <c r="E9" s="49">
        <v>120</v>
      </c>
      <c r="F9" s="50">
        <v>100</v>
      </c>
      <c r="G9" s="50">
        <f t="shared" ref="G9:G11" si="0">E9*F9</f>
        <v>12000</v>
      </c>
      <c r="H9" s="49">
        <v>120</v>
      </c>
      <c r="I9" s="50">
        <v>100</v>
      </c>
      <c r="J9" s="50">
        <f t="shared" ref="J9:J11" si="1">H9*I9</f>
        <v>12000</v>
      </c>
      <c r="K9" s="49">
        <v>120</v>
      </c>
      <c r="L9" s="50">
        <v>100</v>
      </c>
      <c r="M9" s="50">
        <f t="shared" ref="M9:M11" si="2">K9*L9</f>
        <v>12000</v>
      </c>
      <c r="N9" s="49">
        <v>120</v>
      </c>
      <c r="O9" s="50">
        <v>100</v>
      </c>
      <c r="P9" s="50">
        <f t="shared" ref="P9:P11" si="3">N9*O9</f>
        <v>12000</v>
      </c>
      <c r="Q9" s="49">
        <v>120</v>
      </c>
      <c r="R9" s="50">
        <v>100</v>
      </c>
      <c r="S9" s="140">
        <f t="shared" ref="S9:S11" si="4">Q9*R9</f>
        <v>12000</v>
      </c>
      <c r="T9" s="49">
        <v>120</v>
      </c>
      <c r="U9" s="50">
        <v>100</v>
      </c>
      <c r="V9" s="140">
        <f t="shared" ref="V9:V11" si="5">T9*U9</f>
        <v>12000</v>
      </c>
      <c r="W9" s="146">
        <f t="shared" ref="W9:W11" si="6">G9+J9+M9+P9+S9+V9</f>
        <v>72000</v>
      </c>
      <c r="X9" s="50">
        <f t="shared" ref="X9:X11" si="7">ROUND(W9*0.599,0)</f>
        <v>43128</v>
      </c>
      <c r="Y9" s="147">
        <f t="shared" ref="Y9:Y11" si="8">W9+X9</f>
        <v>115128</v>
      </c>
    </row>
    <row r="10" spans="1:27" x14ac:dyDescent="0.35">
      <c r="A10" s="23"/>
      <c r="B10" s="54"/>
      <c r="C10" s="49"/>
      <c r="D10" s="49"/>
      <c r="E10" s="49"/>
      <c r="F10" s="50"/>
      <c r="G10" s="50">
        <f t="shared" si="0"/>
        <v>0</v>
      </c>
      <c r="H10" s="49"/>
      <c r="I10" s="50"/>
      <c r="J10" s="50">
        <f t="shared" si="1"/>
        <v>0</v>
      </c>
      <c r="K10" s="49"/>
      <c r="L10" s="50"/>
      <c r="M10" s="50">
        <f t="shared" si="2"/>
        <v>0</v>
      </c>
      <c r="N10" s="49"/>
      <c r="O10" s="50"/>
      <c r="P10" s="50">
        <f t="shared" si="3"/>
        <v>0</v>
      </c>
      <c r="Q10" s="49"/>
      <c r="R10" s="50"/>
      <c r="S10" s="140">
        <f t="shared" si="4"/>
        <v>0</v>
      </c>
      <c r="T10" s="49"/>
      <c r="U10" s="50"/>
      <c r="V10" s="140">
        <f t="shared" si="5"/>
        <v>0</v>
      </c>
      <c r="W10" s="146">
        <f t="shared" si="6"/>
        <v>0</v>
      </c>
      <c r="X10" s="50">
        <f t="shared" si="7"/>
        <v>0</v>
      </c>
      <c r="Y10" s="147">
        <f t="shared" si="8"/>
        <v>0</v>
      </c>
    </row>
    <row r="11" spans="1:27" ht="14.6" thickBot="1" x14ac:dyDescent="0.4">
      <c r="A11" s="26"/>
      <c r="B11" s="149"/>
      <c r="C11" s="51"/>
      <c r="D11" s="51"/>
      <c r="E11" s="51"/>
      <c r="F11" s="52"/>
      <c r="G11" s="52">
        <f t="shared" si="0"/>
        <v>0</v>
      </c>
      <c r="H11" s="51"/>
      <c r="I11" s="52"/>
      <c r="J11" s="52">
        <f t="shared" si="1"/>
        <v>0</v>
      </c>
      <c r="K11" s="51"/>
      <c r="L11" s="52"/>
      <c r="M11" s="52">
        <f t="shared" si="2"/>
        <v>0</v>
      </c>
      <c r="N11" s="51"/>
      <c r="O11" s="52"/>
      <c r="P11" s="52">
        <f t="shared" si="3"/>
        <v>0</v>
      </c>
      <c r="Q11" s="51"/>
      <c r="R11" s="52"/>
      <c r="S11" s="141">
        <f t="shared" si="4"/>
        <v>0</v>
      </c>
      <c r="T11" s="51"/>
      <c r="U11" s="52"/>
      <c r="V11" s="141">
        <f t="shared" si="5"/>
        <v>0</v>
      </c>
      <c r="W11" s="146">
        <f t="shared" si="6"/>
        <v>0</v>
      </c>
      <c r="X11" s="50">
        <f t="shared" si="7"/>
        <v>0</v>
      </c>
      <c r="Y11" s="147">
        <f t="shared" si="8"/>
        <v>0</v>
      </c>
    </row>
    <row r="12" spans="1:27" ht="14.6" thickBot="1" x14ac:dyDescent="0.4">
      <c r="A12" s="30" t="s">
        <v>187</v>
      </c>
      <c r="B12" s="150"/>
      <c r="C12" s="46"/>
      <c r="D12" s="46"/>
      <c r="E12" s="46"/>
      <c r="F12" s="46"/>
      <c r="G12" s="53">
        <f t="shared" ref="G12" si="9">SUM(G8:G11)</f>
        <v>87000</v>
      </c>
      <c r="H12" s="46"/>
      <c r="I12" s="46"/>
      <c r="J12" s="53">
        <f t="shared" ref="J12" si="10">SUM(J8:J11)</f>
        <v>87000</v>
      </c>
      <c r="K12" s="46"/>
      <c r="L12" s="46"/>
      <c r="M12" s="53">
        <f t="shared" ref="M12" si="11">SUM(M8:M11)</f>
        <v>87000</v>
      </c>
      <c r="N12" s="46"/>
      <c r="O12" s="46"/>
      <c r="P12" s="53">
        <f t="shared" ref="P12" si="12">SUM(P8:P11)</f>
        <v>87000</v>
      </c>
      <c r="Q12" s="46"/>
      <c r="R12" s="46"/>
      <c r="S12" s="142">
        <f t="shared" ref="S12" si="13">SUM(S8:S11)</f>
        <v>87000</v>
      </c>
      <c r="T12" s="46"/>
      <c r="U12" s="46"/>
      <c r="V12" s="142">
        <f t="shared" ref="V12" si="14">SUM(V8:V11)</f>
        <v>87000</v>
      </c>
      <c r="W12" s="53">
        <f>SUM(W8:W11)</f>
        <v>522000</v>
      </c>
      <c r="X12" s="53">
        <f t="shared" ref="X12:Y12" si="15">SUM(X8:X11)</f>
        <v>43128</v>
      </c>
      <c r="Y12" s="53">
        <f t="shared" si="15"/>
        <v>565128</v>
      </c>
      <c r="Z12" s="1" t="s">
        <v>158</v>
      </c>
    </row>
    <row r="13" spans="1:27" ht="27" customHeight="1" x14ac:dyDescent="0.35">
      <c r="A13" s="23" t="s">
        <v>160</v>
      </c>
      <c r="B13" s="148"/>
      <c r="C13" s="49"/>
      <c r="D13" s="49"/>
      <c r="E13" s="49"/>
      <c r="F13" s="50"/>
      <c r="G13" s="50">
        <f>E13*F13</f>
        <v>0</v>
      </c>
      <c r="H13" s="49"/>
      <c r="I13" s="50"/>
      <c r="J13" s="50">
        <f>H13*I13</f>
        <v>0</v>
      </c>
      <c r="K13" s="49"/>
      <c r="L13" s="50"/>
      <c r="M13" s="50">
        <f>K13*L13</f>
        <v>0</v>
      </c>
      <c r="N13" s="49"/>
      <c r="O13" s="50"/>
      <c r="P13" s="50">
        <f>N13*O13</f>
        <v>0</v>
      </c>
      <c r="Q13" s="49"/>
      <c r="R13" s="50"/>
      <c r="S13" s="140">
        <f>Q13*R13</f>
        <v>0</v>
      </c>
      <c r="T13" s="49"/>
      <c r="U13" s="50"/>
      <c r="V13" s="140">
        <f>T13*U13</f>
        <v>0</v>
      </c>
      <c r="W13" s="146">
        <f t="shared" ref="W13:W16" si="16">G13+J13+M13+P13+S13+V13</f>
        <v>0</v>
      </c>
      <c r="X13" s="50">
        <f>ROUND(W13*0.599,0)</f>
        <v>0</v>
      </c>
      <c r="Y13" s="147">
        <f>W13+X13</f>
        <v>0</v>
      </c>
    </row>
    <row r="14" spans="1:27" x14ac:dyDescent="0.35">
      <c r="A14" s="23"/>
      <c r="B14" s="54"/>
      <c r="C14" s="49"/>
      <c r="D14" s="49"/>
      <c r="E14" s="49"/>
      <c r="F14" s="50"/>
      <c r="G14" s="50">
        <f t="shared" ref="G14:G16" si="17">E14*F14</f>
        <v>0</v>
      </c>
      <c r="H14" s="49"/>
      <c r="I14" s="50"/>
      <c r="J14" s="50">
        <f t="shared" ref="J14:J16" si="18">H14*I14</f>
        <v>0</v>
      </c>
      <c r="K14" s="49"/>
      <c r="L14" s="50"/>
      <c r="M14" s="50">
        <f t="shared" ref="M14:M16" si="19">K14*L14</f>
        <v>0</v>
      </c>
      <c r="N14" s="49"/>
      <c r="O14" s="50"/>
      <c r="P14" s="50">
        <f t="shared" ref="P14:P16" si="20">N14*O14</f>
        <v>0</v>
      </c>
      <c r="Q14" s="49"/>
      <c r="R14" s="50"/>
      <c r="S14" s="140">
        <f t="shared" ref="S14:S16" si="21">Q14*R14</f>
        <v>0</v>
      </c>
      <c r="T14" s="49"/>
      <c r="U14" s="50"/>
      <c r="V14" s="140">
        <f t="shared" ref="V14:V16" si="22">T14*U14</f>
        <v>0</v>
      </c>
      <c r="W14" s="146">
        <f t="shared" si="16"/>
        <v>0</v>
      </c>
      <c r="X14" s="50">
        <f t="shared" ref="X14:X16" si="23">ROUND(W14*0.599,0)</f>
        <v>0</v>
      </c>
      <c r="Y14" s="147">
        <f t="shared" ref="Y14:Y16" si="24">W14+X14</f>
        <v>0</v>
      </c>
    </row>
    <row r="15" spans="1:27" x14ac:dyDescent="0.35">
      <c r="A15" s="23"/>
      <c r="B15" s="54"/>
      <c r="C15" s="49"/>
      <c r="D15" s="49"/>
      <c r="E15" s="49"/>
      <c r="F15" s="50"/>
      <c r="G15" s="50">
        <f t="shared" si="17"/>
        <v>0</v>
      </c>
      <c r="H15" s="49"/>
      <c r="I15" s="50"/>
      <c r="J15" s="50">
        <f t="shared" si="18"/>
        <v>0</v>
      </c>
      <c r="K15" s="49"/>
      <c r="L15" s="50"/>
      <c r="M15" s="50">
        <f t="shared" si="19"/>
        <v>0</v>
      </c>
      <c r="N15" s="49"/>
      <c r="O15" s="50"/>
      <c r="P15" s="50">
        <f t="shared" si="20"/>
        <v>0</v>
      </c>
      <c r="Q15" s="49"/>
      <c r="R15" s="50"/>
      <c r="S15" s="140">
        <f t="shared" si="21"/>
        <v>0</v>
      </c>
      <c r="T15" s="49"/>
      <c r="U15" s="50"/>
      <c r="V15" s="140">
        <f t="shared" si="22"/>
        <v>0</v>
      </c>
      <c r="W15" s="146">
        <f t="shared" si="16"/>
        <v>0</v>
      </c>
      <c r="X15" s="50">
        <f t="shared" si="23"/>
        <v>0</v>
      </c>
      <c r="Y15" s="147">
        <f t="shared" si="24"/>
        <v>0</v>
      </c>
    </row>
    <row r="16" spans="1:27" ht="14.6" thickBot="1" x14ac:dyDescent="0.4">
      <c r="A16" s="26"/>
      <c r="B16" s="149"/>
      <c r="C16" s="51"/>
      <c r="D16" s="51"/>
      <c r="E16" s="51"/>
      <c r="F16" s="52"/>
      <c r="G16" s="52">
        <f t="shared" si="17"/>
        <v>0</v>
      </c>
      <c r="H16" s="51"/>
      <c r="I16" s="52"/>
      <c r="J16" s="52">
        <f t="shared" si="18"/>
        <v>0</v>
      </c>
      <c r="K16" s="51"/>
      <c r="L16" s="52"/>
      <c r="M16" s="52">
        <f t="shared" si="19"/>
        <v>0</v>
      </c>
      <c r="N16" s="51"/>
      <c r="O16" s="52"/>
      <c r="P16" s="52">
        <f t="shared" si="20"/>
        <v>0</v>
      </c>
      <c r="Q16" s="51"/>
      <c r="R16" s="52"/>
      <c r="S16" s="141">
        <f t="shared" si="21"/>
        <v>0</v>
      </c>
      <c r="T16" s="51"/>
      <c r="U16" s="52"/>
      <c r="V16" s="141">
        <f t="shared" si="22"/>
        <v>0</v>
      </c>
      <c r="W16" s="146">
        <f t="shared" si="16"/>
        <v>0</v>
      </c>
      <c r="X16" s="50">
        <f t="shared" si="23"/>
        <v>0</v>
      </c>
      <c r="Y16" s="147">
        <f t="shared" si="24"/>
        <v>0</v>
      </c>
    </row>
    <row r="17" spans="1:26" ht="14.6" thickBot="1" x14ac:dyDescent="0.4">
      <c r="A17" s="30" t="s">
        <v>188</v>
      </c>
      <c r="B17" s="150"/>
      <c r="C17" s="46"/>
      <c r="D17" s="46"/>
      <c r="E17" s="46"/>
      <c r="F17" s="46"/>
      <c r="G17" s="53">
        <f t="shared" ref="G17" si="25">SUM(G13:G16)</f>
        <v>0</v>
      </c>
      <c r="H17" s="46"/>
      <c r="I17" s="46"/>
      <c r="J17" s="53">
        <f t="shared" ref="J17" si="26">SUM(J13:J16)</f>
        <v>0</v>
      </c>
      <c r="K17" s="46"/>
      <c r="L17" s="46"/>
      <c r="M17" s="53">
        <f t="shared" ref="M17" si="27">SUM(M13:M16)</f>
        <v>0</v>
      </c>
      <c r="N17" s="46"/>
      <c r="O17" s="46"/>
      <c r="P17" s="53">
        <f t="shared" ref="P17" si="28">SUM(P13:P16)</f>
        <v>0</v>
      </c>
      <c r="Q17" s="46"/>
      <c r="R17" s="46"/>
      <c r="S17" s="142">
        <f t="shared" ref="S17" si="29">SUM(S13:S16)</f>
        <v>0</v>
      </c>
      <c r="T17" s="46"/>
      <c r="U17" s="46"/>
      <c r="V17" s="142">
        <f t="shared" ref="V17" si="30">SUM(V13:V16)</f>
        <v>0</v>
      </c>
      <c r="W17" s="53">
        <f>SUM(W13:W16)</f>
        <v>0</v>
      </c>
      <c r="X17" s="53">
        <f t="shared" ref="X17" si="31">SUM(X13:X16)</f>
        <v>0</v>
      </c>
      <c r="Y17" s="53">
        <f t="shared" ref="Y17" si="32">SUM(Y13:Y16)</f>
        <v>0</v>
      </c>
      <c r="Z17" s="1" t="s">
        <v>160</v>
      </c>
    </row>
    <row r="18" spans="1:26" ht="27" customHeight="1" x14ac:dyDescent="0.35">
      <c r="A18" s="23" t="s">
        <v>162</v>
      </c>
      <c r="B18" s="148"/>
      <c r="C18" s="49"/>
      <c r="D18" s="49"/>
      <c r="E18" s="49"/>
      <c r="F18" s="50"/>
      <c r="G18" s="50">
        <f>E18*F18</f>
        <v>0</v>
      </c>
      <c r="H18" s="49"/>
      <c r="I18" s="50"/>
      <c r="J18" s="50">
        <f>H18*I18</f>
        <v>0</v>
      </c>
      <c r="K18" s="49"/>
      <c r="L18" s="50"/>
      <c r="M18" s="50">
        <f>K18*L18</f>
        <v>0</v>
      </c>
      <c r="N18" s="49"/>
      <c r="O18" s="50"/>
      <c r="P18" s="50">
        <f>N18*O18</f>
        <v>0</v>
      </c>
      <c r="Q18" s="49"/>
      <c r="R18" s="50"/>
      <c r="S18" s="140">
        <f>Q18*R18</f>
        <v>0</v>
      </c>
      <c r="T18" s="49"/>
      <c r="U18" s="50"/>
      <c r="V18" s="140">
        <f>T18*U18</f>
        <v>0</v>
      </c>
      <c r="W18" s="146">
        <f t="shared" ref="W18:W21" si="33">G18+J18+M18+P18+S18+V18</f>
        <v>0</v>
      </c>
      <c r="X18" s="50">
        <f>ROUND(W18*0.599,0)</f>
        <v>0</v>
      </c>
      <c r="Y18" s="147">
        <f>W18+X18</f>
        <v>0</v>
      </c>
    </row>
    <row r="19" spans="1:26" x14ac:dyDescent="0.35">
      <c r="A19" s="23"/>
      <c r="B19" s="54"/>
      <c r="C19" s="49"/>
      <c r="D19" s="49"/>
      <c r="E19" s="49"/>
      <c r="F19" s="50"/>
      <c r="G19" s="50">
        <f t="shared" ref="G19:G21" si="34">E19*F19</f>
        <v>0</v>
      </c>
      <c r="H19" s="49"/>
      <c r="I19" s="50"/>
      <c r="J19" s="50">
        <f t="shared" ref="J19:J21" si="35">H19*I19</f>
        <v>0</v>
      </c>
      <c r="K19" s="49"/>
      <c r="L19" s="50"/>
      <c r="M19" s="50">
        <f t="shared" ref="M19:M21" si="36">K19*L19</f>
        <v>0</v>
      </c>
      <c r="N19" s="49"/>
      <c r="O19" s="50"/>
      <c r="P19" s="50">
        <f t="shared" ref="P19:P21" si="37">N19*O19</f>
        <v>0</v>
      </c>
      <c r="Q19" s="49"/>
      <c r="R19" s="50"/>
      <c r="S19" s="140">
        <f t="shared" ref="S19:S21" si="38">Q19*R19</f>
        <v>0</v>
      </c>
      <c r="T19" s="49"/>
      <c r="U19" s="50"/>
      <c r="V19" s="140">
        <f t="shared" ref="V19:V21" si="39">T19*U19</f>
        <v>0</v>
      </c>
      <c r="W19" s="146">
        <f t="shared" si="33"/>
        <v>0</v>
      </c>
      <c r="X19" s="50">
        <f t="shared" ref="X19:X21" si="40">ROUND(W19*0.599,0)</f>
        <v>0</v>
      </c>
      <c r="Y19" s="147">
        <f t="shared" ref="Y19:Y21" si="41">W19+X19</f>
        <v>0</v>
      </c>
    </row>
    <row r="20" spans="1:26" x14ac:dyDescent="0.35">
      <c r="A20" s="23"/>
      <c r="B20" s="54"/>
      <c r="C20" s="49"/>
      <c r="D20" s="49"/>
      <c r="E20" s="49"/>
      <c r="F20" s="50"/>
      <c r="G20" s="50">
        <f t="shared" si="34"/>
        <v>0</v>
      </c>
      <c r="H20" s="49"/>
      <c r="I20" s="50"/>
      <c r="J20" s="50">
        <f t="shared" si="35"/>
        <v>0</v>
      </c>
      <c r="K20" s="49"/>
      <c r="L20" s="50"/>
      <c r="M20" s="50">
        <f t="shared" si="36"/>
        <v>0</v>
      </c>
      <c r="N20" s="49"/>
      <c r="O20" s="50"/>
      <c r="P20" s="50">
        <f t="shared" si="37"/>
        <v>0</v>
      </c>
      <c r="Q20" s="49"/>
      <c r="R20" s="50"/>
      <c r="S20" s="140">
        <f t="shared" si="38"/>
        <v>0</v>
      </c>
      <c r="T20" s="49"/>
      <c r="U20" s="50"/>
      <c r="V20" s="140">
        <f t="shared" si="39"/>
        <v>0</v>
      </c>
      <c r="W20" s="146">
        <f t="shared" si="33"/>
        <v>0</v>
      </c>
      <c r="X20" s="50">
        <f t="shared" si="40"/>
        <v>0</v>
      </c>
      <c r="Y20" s="147">
        <f t="shared" si="41"/>
        <v>0</v>
      </c>
    </row>
    <row r="21" spans="1:26" ht="14.6" thickBot="1" x14ac:dyDescent="0.4">
      <c r="A21" s="26"/>
      <c r="B21" s="149"/>
      <c r="C21" s="51"/>
      <c r="D21" s="51"/>
      <c r="E21" s="51"/>
      <c r="F21" s="52"/>
      <c r="G21" s="52">
        <f t="shared" si="34"/>
        <v>0</v>
      </c>
      <c r="H21" s="51"/>
      <c r="I21" s="52"/>
      <c r="J21" s="52">
        <f t="shared" si="35"/>
        <v>0</v>
      </c>
      <c r="K21" s="51"/>
      <c r="L21" s="52"/>
      <c r="M21" s="52">
        <f t="shared" si="36"/>
        <v>0</v>
      </c>
      <c r="N21" s="51"/>
      <c r="O21" s="52"/>
      <c r="P21" s="52">
        <f t="shared" si="37"/>
        <v>0</v>
      </c>
      <c r="Q21" s="51"/>
      <c r="R21" s="52"/>
      <c r="S21" s="141">
        <f t="shared" si="38"/>
        <v>0</v>
      </c>
      <c r="T21" s="51"/>
      <c r="U21" s="52"/>
      <c r="V21" s="141">
        <f t="shared" si="39"/>
        <v>0</v>
      </c>
      <c r="W21" s="146">
        <f t="shared" si="33"/>
        <v>0</v>
      </c>
      <c r="X21" s="50">
        <f t="shared" si="40"/>
        <v>0</v>
      </c>
      <c r="Y21" s="147">
        <f t="shared" si="41"/>
        <v>0</v>
      </c>
    </row>
    <row r="22" spans="1:26" ht="14.6" thickBot="1" x14ac:dyDescent="0.4">
      <c r="A22" s="30" t="s">
        <v>189</v>
      </c>
      <c r="B22" s="150"/>
      <c r="C22" s="46"/>
      <c r="D22" s="46"/>
      <c r="E22" s="46"/>
      <c r="F22" s="46"/>
      <c r="G22" s="53">
        <f t="shared" ref="G22" si="42">SUM(G18:G21)</f>
        <v>0</v>
      </c>
      <c r="H22" s="46"/>
      <c r="I22" s="46"/>
      <c r="J22" s="53">
        <f t="shared" ref="J22" si="43">SUM(J18:J21)</f>
        <v>0</v>
      </c>
      <c r="K22" s="46"/>
      <c r="L22" s="46"/>
      <c r="M22" s="53">
        <f t="shared" ref="M22" si="44">SUM(M18:M21)</f>
        <v>0</v>
      </c>
      <c r="N22" s="46"/>
      <c r="O22" s="46"/>
      <c r="P22" s="53">
        <f t="shared" ref="P22" si="45">SUM(P18:P21)</f>
        <v>0</v>
      </c>
      <c r="Q22" s="46"/>
      <c r="R22" s="46"/>
      <c r="S22" s="142">
        <f t="shared" ref="S22" si="46">SUM(S18:S21)</f>
        <v>0</v>
      </c>
      <c r="T22" s="46"/>
      <c r="U22" s="46"/>
      <c r="V22" s="142">
        <f t="shared" ref="V22" si="47">SUM(V18:V21)</f>
        <v>0</v>
      </c>
      <c r="W22" s="53">
        <f>SUM(W18:W21)</f>
        <v>0</v>
      </c>
      <c r="X22" s="53">
        <f t="shared" ref="X22" si="48">SUM(X18:X21)</f>
        <v>0</v>
      </c>
      <c r="Y22" s="53">
        <f t="shared" ref="Y22" si="49">SUM(Y18:Y21)</f>
        <v>0</v>
      </c>
      <c r="Z22" s="1" t="s">
        <v>162</v>
      </c>
    </row>
    <row r="23" spans="1:26" ht="27" customHeight="1" x14ac:dyDescent="0.35">
      <c r="A23" s="23" t="s">
        <v>164</v>
      </c>
      <c r="B23" s="148"/>
      <c r="C23" s="49"/>
      <c r="D23" s="49"/>
      <c r="E23" s="49"/>
      <c r="F23" s="50"/>
      <c r="G23" s="50">
        <f>E23*F23</f>
        <v>0</v>
      </c>
      <c r="H23" s="49"/>
      <c r="I23" s="50"/>
      <c r="J23" s="50">
        <f>H23*I23</f>
        <v>0</v>
      </c>
      <c r="K23" s="49"/>
      <c r="L23" s="50"/>
      <c r="M23" s="50">
        <f>K23*L23</f>
        <v>0</v>
      </c>
      <c r="N23" s="49"/>
      <c r="O23" s="50"/>
      <c r="P23" s="50">
        <f>N23*O23</f>
        <v>0</v>
      </c>
      <c r="Q23" s="49"/>
      <c r="R23" s="50"/>
      <c r="S23" s="140">
        <f>Q23*R23</f>
        <v>0</v>
      </c>
      <c r="T23" s="49"/>
      <c r="U23" s="50"/>
      <c r="V23" s="140">
        <f>T23*U23</f>
        <v>0</v>
      </c>
      <c r="W23" s="146">
        <f t="shared" ref="W23:W26" si="50">G23+J23+M23+P23+S23+V23</f>
        <v>0</v>
      </c>
      <c r="X23" s="50">
        <f>ROUND(W23*0.599,0)</f>
        <v>0</v>
      </c>
      <c r="Y23" s="147">
        <f>W23+X23</f>
        <v>0</v>
      </c>
    </row>
    <row r="24" spans="1:26" x14ac:dyDescent="0.35">
      <c r="A24" s="23"/>
      <c r="B24" s="54"/>
      <c r="C24" s="49"/>
      <c r="D24" s="49"/>
      <c r="E24" s="49"/>
      <c r="F24" s="50"/>
      <c r="G24" s="50">
        <f t="shared" ref="G24:G26" si="51">E24*F24</f>
        <v>0</v>
      </c>
      <c r="H24" s="49"/>
      <c r="I24" s="50"/>
      <c r="J24" s="50">
        <f t="shared" ref="J24:J26" si="52">H24*I24</f>
        <v>0</v>
      </c>
      <c r="K24" s="49"/>
      <c r="L24" s="50"/>
      <c r="M24" s="50">
        <f t="shared" ref="M24:M26" si="53">K24*L24</f>
        <v>0</v>
      </c>
      <c r="N24" s="49"/>
      <c r="O24" s="50"/>
      <c r="P24" s="50">
        <f t="shared" ref="P24:P26" si="54">N24*O24</f>
        <v>0</v>
      </c>
      <c r="Q24" s="49"/>
      <c r="R24" s="50"/>
      <c r="S24" s="140">
        <f t="shared" ref="S24:S26" si="55">Q24*R24</f>
        <v>0</v>
      </c>
      <c r="T24" s="49"/>
      <c r="U24" s="50"/>
      <c r="V24" s="140">
        <f t="shared" ref="V24:V26" si="56">T24*U24</f>
        <v>0</v>
      </c>
      <c r="W24" s="146">
        <f t="shared" si="50"/>
        <v>0</v>
      </c>
      <c r="X24" s="50">
        <f t="shared" ref="X24:X26" si="57">ROUND(W24*0.599,0)</f>
        <v>0</v>
      </c>
      <c r="Y24" s="147">
        <f t="shared" ref="Y24:Y26" si="58">W24+X24</f>
        <v>0</v>
      </c>
    </row>
    <row r="25" spans="1:26" x14ac:dyDescent="0.35">
      <c r="A25" s="23"/>
      <c r="B25" s="54"/>
      <c r="C25" s="49"/>
      <c r="D25" s="49"/>
      <c r="E25" s="49"/>
      <c r="F25" s="50"/>
      <c r="G25" s="50">
        <f t="shared" si="51"/>
        <v>0</v>
      </c>
      <c r="H25" s="49"/>
      <c r="I25" s="50"/>
      <c r="J25" s="50">
        <f t="shared" si="52"/>
        <v>0</v>
      </c>
      <c r="K25" s="49"/>
      <c r="L25" s="50"/>
      <c r="M25" s="50">
        <f t="shared" si="53"/>
        <v>0</v>
      </c>
      <c r="N25" s="49"/>
      <c r="O25" s="50"/>
      <c r="P25" s="50">
        <f t="shared" si="54"/>
        <v>0</v>
      </c>
      <c r="Q25" s="49"/>
      <c r="R25" s="50"/>
      <c r="S25" s="140">
        <f t="shared" si="55"/>
        <v>0</v>
      </c>
      <c r="T25" s="49"/>
      <c r="U25" s="50"/>
      <c r="V25" s="140">
        <f t="shared" si="56"/>
        <v>0</v>
      </c>
      <c r="W25" s="146">
        <f t="shared" si="50"/>
        <v>0</v>
      </c>
      <c r="X25" s="50">
        <f t="shared" si="57"/>
        <v>0</v>
      </c>
      <c r="Y25" s="147">
        <f t="shared" si="58"/>
        <v>0</v>
      </c>
    </row>
    <row r="26" spans="1:26" ht="14.6" thickBot="1" x14ac:dyDescent="0.4">
      <c r="A26" s="26"/>
      <c r="B26" s="149"/>
      <c r="C26" s="51"/>
      <c r="D26" s="51"/>
      <c r="E26" s="51"/>
      <c r="F26" s="52"/>
      <c r="G26" s="52">
        <f t="shared" si="51"/>
        <v>0</v>
      </c>
      <c r="H26" s="51"/>
      <c r="I26" s="52"/>
      <c r="J26" s="52">
        <f t="shared" si="52"/>
        <v>0</v>
      </c>
      <c r="K26" s="51"/>
      <c r="L26" s="52"/>
      <c r="M26" s="52">
        <f t="shared" si="53"/>
        <v>0</v>
      </c>
      <c r="N26" s="51"/>
      <c r="O26" s="52"/>
      <c r="P26" s="52">
        <f t="shared" si="54"/>
        <v>0</v>
      </c>
      <c r="Q26" s="51"/>
      <c r="R26" s="52"/>
      <c r="S26" s="141">
        <f t="shared" si="55"/>
        <v>0</v>
      </c>
      <c r="T26" s="51"/>
      <c r="U26" s="52"/>
      <c r="V26" s="141">
        <f t="shared" si="56"/>
        <v>0</v>
      </c>
      <c r="W26" s="146">
        <f t="shared" si="50"/>
        <v>0</v>
      </c>
      <c r="X26" s="50">
        <f t="shared" si="57"/>
        <v>0</v>
      </c>
      <c r="Y26" s="147">
        <f t="shared" si="58"/>
        <v>0</v>
      </c>
    </row>
    <row r="27" spans="1:26" ht="14.6" thickBot="1" x14ac:dyDescent="0.4">
      <c r="A27" s="30" t="s">
        <v>190</v>
      </c>
      <c r="B27" s="150"/>
      <c r="C27" s="46"/>
      <c r="D27" s="46"/>
      <c r="E27" s="46"/>
      <c r="F27" s="46"/>
      <c r="G27" s="53">
        <f t="shared" ref="G27" si="59">SUM(G23:G26)</f>
        <v>0</v>
      </c>
      <c r="H27" s="46"/>
      <c r="I27" s="46"/>
      <c r="J27" s="53">
        <f t="shared" ref="J27" si="60">SUM(J23:J26)</f>
        <v>0</v>
      </c>
      <c r="K27" s="46"/>
      <c r="L27" s="46"/>
      <c r="M27" s="53">
        <f t="shared" ref="M27" si="61">SUM(M23:M26)</f>
        <v>0</v>
      </c>
      <c r="N27" s="46"/>
      <c r="O27" s="46"/>
      <c r="P27" s="53">
        <f t="shared" ref="P27" si="62">SUM(P23:P26)</f>
        <v>0</v>
      </c>
      <c r="Q27" s="46"/>
      <c r="R27" s="46"/>
      <c r="S27" s="142">
        <f t="shared" ref="S27" si="63">SUM(S23:S26)</f>
        <v>0</v>
      </c>
      <c r="T27" s="46"/>
      <c r="U27" s="46"/>
      <c r="V27" s="142">
        <f t="shared" ref="V27" si="64">SUM(V23:V26)</f>
        <v>0</v>
      </c>
      <c r="W27" s="53">
        <f>SUM(W23:W26)</f>
        <v>0</v>
      </c>
      <c r="X27" s="53">
        <f t="shared" ref="X27" si="65">SUM(X23:X26)</f>
        <v>0</v>
      </c>
      <c r="Y27" s="53">
        <f t="shared" ref="Y27" si="66">SUM(Y23:Y26)</f>
        <v>0</v>
      </c>
      <c r="Z27" s="1" t="s">
        <v>164</v>
      </c>
    </row>
    <row r="28" spans="1:26" ht="27" customHeight="1" x14ac:dyDescent="0.35">
      <c r="A28" s="23" t="s">
        <v>166</v>
      </c>
      <c r="B28" s="148"/>
      <c r="C28" s="49"/>
      <c r="D28" s="49"/>
      <c r="E28" s="49"/>
      <c r="F28" s="50"/>
      <c r="G28" s="50">
        <f>E28*F28</f>
        <v>0</v>
      </c>
      <c r="H28" s="49"/>
      <c r="I28" s="50"/>
      <c r="J28" s="50">
        <f>H28*I28</f>
        <v>0</v>
      </c>
      <c r="K28" s="49"/>
      <c r="L28" s="50"/>
      <c r="M28" s="50">
        <f>K28*L28</f>
        <v>0</v>
      </c>
      <c r="N28" s="49"/>
      <c r="O28" s="50"/>
      <c r="P28" s="50">
        <f>N28*O28</f>
        <v>0</v>
      </c>
      <c r="Q28" s="49"/>
      <c r="R28" s="50"/>
      <c r="S28" s="140">
        <f>Q28*R28</f>
        <v>0</v>
      </c>
      <c r="T28" s="49"/>
      <c r="U28" s="50"/>
      <c r="V28" s="140">
        <f>T28*U28</f>
        <v>0</v>
      </c>
      <c r="W28" s="146">
        <f>G28+J28+M28+P28+S28+V28</f>
        <v>0</v>
      </c>
      <c r="X28" s="50">
        <f>ROUND(W28*0.599,0)</f>
        <v>0</v>
      </c>
      <c r="Y28" s="147">
        <f>W28+X28</f>
        <v>0</v>
      </c>
    </row>
    <row r="29" spans="1:26" x14ac:dyDescent="0.35">
      <c r="A29" s="23"/>
      <c r="B29" s="54"/>
      <c r="C29" s="49"/>
      <c r="D29" s="49"/>
      <c r="E29" s="49"/>
      <c r="F29" s="50"/>
      <c r="G29" s="50">
        <f t="shared" ref="G29:G31" si="67">E29*F29</f>
        <v>0</v>
      </c>
      <c r="H29" s="49"/>
      <c r="I29" s="50"/>
      <c r="J29" s="50">
        <f t="shared" ref="J29:J31" si="68">H29*I29</f>
        <v>0</v>
      </c>
      <c r="K29" s="49"/>
      <c r="L29" s="50"/>
      <c r="M29" s="50">
        <f t="shared" ref="M29:M31" si="69">K29*L29</f>
        <v>0</v>
      </c>
      <c r="N29" s="49"/>
      <c r="O29" s="50"/>
      <c r="P29" s="50">
        <f t="shared" ref="P29:P31" si="70">N29*O29</f>
        <v>0</v>
      </c>
      <c r="Q29" s="49"/>
      <c r="R29" s="50"/>
      <c r="S29" s="140">
        <f t="shared" ref="S29:S31" si="71">Q29*R29</f>
        <v>0</v>
      </c>
      <c r="T29" s="49"/>
      <c r="U29" s="50"/>
      <c r="V29" s="140">
        <f t="shared" ref="V29:V31" si="72">T29*U29</f>
        <v>0</v>
      </c>
      <c r="W29" s="146">
        <f t="shared" ref="W29:W31" si="73">G29+J29+M29+P29+S29+V29</f>
        <v>0</v>
      </c>
      <c r="X29" s="50">
        <f t="shared" ref="X29:X31" si="74">ROUND(W29*0.599,0)</f>
        <v>0</v>
      </c>
      <c r="Y29" s="147">
        <f t="shared" ref="Y29:Y31" si="75">W29+X29</f>
        <v>0</v>
      </c>
    </row>
    <row r="30" spans="1:26" x14ac:dyDescent="0.35">
      <c r="A30" s="23"/>
      <c r="B30" s="54"/>
      <c r="C30" s="49"/>
      <c r="D30" s="49"/>
      <c r="E30" s="49"/>
      <c r="F30" s="50"/>
      <c r="G30" s="50">
        <f t="shared" si="67"/>
        <v>0</v>
      </c>
      <c r="H30" s="49"/>
      <c r="I30" s="50"/>
      <c r="J30" s="50">
        <f t="shared" si="68"/>
        <v>0</v>
      </c>
      <c r="K30" s="49"/>
      <c r="L30" s="50"/>
      <c r="M30" s="50">
        <f t="shared" si="69"/>
        <v>0</v>
      </c>
      <c r="N30" s="49"/>
      <c r="O30" s="50"/>
      <c r="P30" s="50">
        <f t="shared" si="70"/>
        <v>0</v>
      </c>
      <c r="Q30" s="49"/>
      <c r="R30" s="50"/>
      <c r="S30" s="140">
        <f t="shared" si="71"/>
        <v>0</v>
      </c>
      <c r="T30" s="49"/>
      <c r="U30" s="50"/>
      <c r="V30" s="140">
        <f t="shared" si="72"/>
        <v>0</v>
      </c>
      <c r="W30" s="146">
        <f t="shared" si="73"/>
        <v>0</v>
      </c>
      <c r="X30" s="50">
        <f t="shared" si="74"/>
        <v>0</v>
      </c>
      <c r="Y30" s="147">
        <f t="shared" si="75"/>
        <v>0</v>
      </c>
    </row>
    <row r="31" spans="1:26" ht="14.6" thickBot="1" x14ac:dyDescent="0.4">
      <c r="A31" s="26"/>
      <c r="B31" s="149"/>
      <c r="C31" s="51"/>
      <c r="D31" s="51"/>
      <c r="E31" s="51"/>
      <c r="F31" s="52"/>
      <c r="G31" s="52">
        <f t="shared" si="67"/>
        <v>0</v>
      </c>
      <c r="H31" s="51"/>
      <c r="I31" s="52"/>
      <c r="J31" s="52">
        <f t="shared" si="68"/>
        <v>0</v>
      </c>
      <c r="K31" s="51"/>
      <c r="L31" s="52"/>
      <c r="M31" s="52">
        <f t="shared" si="69"/>
        <v>0</v>
      </c>
      <c r="N31" s="51"/>
      <c r="O31" s="52"/>
      <c r="P31" s="52">
        <f t="shared" si="70"/>
        <v>0</v>
      </c>
      <c r="Q31" s="51"/>
      <c r="R31" s="52"/>
      <c r="S31" s="141">
        <f t="shared" si="71"/>
        <v>0</v>
      </c>
      <c r="T31" s="51"/>
      <c r="U31" s="52"/>
      <c r="V31" s="141">
        <f t="shared" si="72"/>
        <v>0</v>
      </c>
      <c r="W31" s="146">
        <f t="shared" si="73"/>
        <v>0</v>
      </c>
      <c r="X31" s="50">
        <f t="shared" si="74"/>
        <v>0</v>
      </c>
      <c r="Y31" s="147">
        <f t="shared" si="75"/>
        <v>0</v>
      </c>
    </row>
    <row r="32" spans="1:26" ht="14.6" thickBot="1" x14ac:dyDescent="0.4">
      <c r="A32" s="30" t="s">
        <v>191</v>
      </c>
      <c r="B32" s="46"/>
      <c r="C32" s="46"/>
      <c r="D32" s="46"/>
      <c r="E32" s="46"/>
      <c r="F32" s="46"/>
      <c r="G32" s="53">
        <f>SUM(G28:G31)</f>
        <v>0</v>
      </c>
      <c r="H32" s="46"/>
      <c r="I32" s="46"/>
      <c r="J32" s="53">
        <f t="shared" ref="J32" si="76">SUM(J28:J31)</f>
        <v>0</v>
      </c>
      <c r="K32" s="46"/>
      <c r="L32" s="46"/>
      <c r="M32" s="53">
        <f t="shared" ref="M32" si="77">SUM(M28:M31)</f>
        <v>0</v>
      </c>
      <c r="N32" s="46"/>
      <c r="O32" s="46"/>
      <c r="P32" s="53">
        <f t="shared" ref="P32" si="78">SUM(P28:P31)</f>
        <v>0</v>
      </c>
      <c r="Q32" s="46"/>
      <c r="R32" s="46"/>
      <c r="S32" s="142">
        <f t="shared" ref="S32" si="79">SUM(S28:S31)</f>
        <v>0</v>
      </c>
      <c r="T32" s="46"/>
      <c r="U32" s="46"/>
      <c r="V32" s="142">
        <f t="shared" ref="V32" si="80">SUM(V28:V31)</f>
        <v>0</v>
      </c>
      <c r="W32" s="53">
        <f>SUM(W28:W31)</f>
        <v>0</v>
      </c>
      <c r="X32" s="53">
        <f t="shared" ref="X32" si="81">SUM(X28:X31)</f>
        <v>0</v>
      </c>
      <c r="Y32" s="53">
        <f t="shared" ref="Y32" si="82">SUM(Y28:Y31)</f>
        <v>0</v>
      </c>
      <c r="Z32" s="1" t="s">
        <v>166</v>
      </c>
    </row>
    <row r="33" spans="1:26" ht="14.6" thickBot="1" x14ac:dyDescent="0.4">
      <c r="W33" s="47">
        <f>W12+W17+W22+W27+W32</f>
        <v>522000</v>
      </c>
      <c r="X33" s="47">
        <f t="shared" ref="X33:Y33" si="83">X12+X17+X22+X27+X32</f>
        <v>43128</v>
      </c>
      <c r="Y33" s="47">
        <f t="shared" si="83"/>
        <v>565128</v>
      </c>
      <c r="Z33" s="1" t="s">
        <v>219</v>
      </c>
    </row>
    <row r="34" spans="1:26" ht="14.6" thickBot="1" x14ac:dyDescent="0.4">
      <c r="A34" s="70" t="s">
        <v>94</v>
      </c>
      <c r="B34" s="46"/>
      <c r="C34" s="46"/>
      <c r="D34" s="46"/>
      <c r="E34" s="46"/>
      <c r="F34" s="46"/>
      <c r="G34" s="47">
        <f>G12+G17+G22+G27+G32</f>
        <v>87000</v>
      </c>
      <c r="H34" s="46"/>
      <c r="I34" s="46"/>
      <c r="J34" s="47">
        <f>J12+J17+J22+J27+J32</f>
        <v>87000</v>
      </c>
      <c r="K34" s="46"/>
      <c r="L34" s="46"/>
      <c r="M34" s="47">
        <f>M12+M17+M22+M27+M32</f>
        <v>87000</v>
      </c>
      <c r="N34" s="46"/>
      <c r="O34" s="46"/>
      <c r="P34" s="47">
        <f>P12+P17+P22+P27+P32</f>
        <v>87000</v>
      </c>
      <c r="Q34" s="46"/>
      <c r="R34" s="46"/>
      <c r="S34" s="47">
        <f>S12+S17+S22+S27+S32</f>
        <v>87000</v>
      </c>
      <c r="T34" s="46"/>
      <c r="U34" s="46"/>
      <c r="V34" s="47">
        <f>V12+V17+V22+V27+V32</f>
        <v>87000</v>
      </c>
      <c r="W34" s="151">
        <f>SUM(G34:V34)</f>
        <v>522000</v>
      </c>
      <c r="X34" s="104"/>
      <c r="Y34" s="104"/>
    </row>
    <row r="35" spans="1:26" ht="14.6" thickBot="1" x14ac:dyDescent="0.4">
      <c r="A35" s="70" t="s">
        <v>249</v>
      </c>
      <c r="B35" s="46"/>
      <c r="C35" s="46"/>
      <c r="D35" s="46"/>
      <c r="E35" s="46"/>
      <c r="F35" s="46"/>
      <c r="G35" s="47">
        <f>G34-G8</f>
        <v>12000</v>
      </c>
      <c r="H35" s="46"/>
      <c r="I35" s="46"/>
      <c r="J35" s="47">
        <f>J34-J8</f>
        <v>12000</v>
      </c>
      <c r="K35" s="46"/>
      <c r="L35" s="46"/>
      <c r="M35" s="47">
        <f>M34-M8</f>
        <v>12000</v>
      </c>
      <c r="N35" s="46"/>
      <c r="O35" s="46"/>
      <c r="P35" s="47">
        <f>P34-P8</f>
        <v>12000</v>
      </c>
      <c r="Q35" s="46"/>
      <c r="R35" s="46"/>
      <c r="S35" s="47">
        <f>S34-S8</f>
        <v>12000</v>
      </c>
      <c r="T35" s="46"/>
      <c r="U35" s="46"/>
      <c r="V35" s="47">
        <f>V34-V8</f>
        <v>12000</v>
      </c>
      <c r="W35" s="152"/>
    </row>
    <row r="36" spans="1:26" ht="14.6" thickBot="1" x14ac:dyDescent="0.4">
      <c r="A36" s="70" t="s">
        <v>214</v>
      </c>
      <c r="B36" s="46"/>
      <c r="C36" s="46"/>
      <c r="D36" s="46"/>
      <c r="E36" s="46"/>
      <c r="F36" s="46"/>
      <c r="G36" s="47">
        <f>ROUND(G35*0.599,0)</f>
        <v>7188</v>
      </c>
      <c r="H36" s="46"/>
      <c r="I36" s="46"/>
      <c r="J36" s="47">
        <f>ROUND(J35*0.599,0)</f>
        <v>7188</v>
      </c>
      <c r="K36" s="46"/>
      <c r="L36" s="46"/>
      <c r="M36" s="47">
        <f>ROUND(M35*0.599,0)</f>
        <v>7188</v>
      </c>
      <c r="N36" s="46"/>
      <c r="O36" s="46"/>
      <c r="P36" s="47">
        <f>ROUND(P35*0.599,0)</f>
        <v>7188</v>
      </c>
      <c r="Q36" s="46"/>
      <c r="R36" s="46"/>
      <c r="S36" s="47">
        <f>ROUND(S35*0.599,0)</f>
        <v>7188</v>
      </c>
      <c r="T36" s="46"/>
      <c r="U36" s="46"/>
      <c r="V36" s="47">
        <f>ROUND(V35*0.599,0)</f>
        <v>7188</v>
      </c>
      <c r="W36" s="151">
        <f t="shared" ref="W36:W37" si="84">SUM(G36:V36)</f>
        <v>43128</v>
      </c>
    </row>
    <row r="37" spans="1:26" ht="14.6" thickBot="1" x14ac:dyDescent="0.4">
      <c r="A37" s="70" t="s">
        <v>215</v>
      </c>
      <c r="B37" s="46"/>
      <c r="C37" s="46"/>
      <c r="D37" s="46"/>
      <c r="E37" s="46"/>
      <c r="F37" s="46"/>
      <c r="G37" s="47">
        <f>G36+G34</f>
        <v>94188</v>
      </c>
      <c r="H37" s="46"/>
      <c r="I37" s="46"/>
      <c r="J37" s="47">
        <f>J36+J34</f>
        <v>94188</v>
      </c>
      <c r="K37" s="46"/>
      <c r="L37" s="46"/>
      <c r="M37" s="47">
        <f>M36+M34</f>
        <v>94188</v>
      </c>
      <c r="N37" s="46"/>
      <c r="O37" s="46"/>
      <c r="P37" s="47">
        <f>P36+P34</f>
        <v>94188</v>
      </c>
      <c r="Q37" s="46"/>
      <c r="R37" s="46"/>
      <c r="S37" s="47">
        <f>S36+S34</f>
        <v>94188</v>
      </c>
      <c r="T37" s="46"/>
      <c r="U37" s="46"/>
      <c r="V37" s="47">
        <f>V36+V34</f>
        <v>94188</v>
      </c>
      <c r="W37" s="151">
        <f t="shared" si="84"/>
        <v>565128</v>
      </c>
    </row>
    <row r="39" spans="1:26" x14ac:dyDescent="0.35">
      <c r="A39" s="1" t="s">
        <v>248</v>
      </c>
    </row>
    <row r="40" spans="1:26" x14ac:dyDescent="0.35">
      <c r="A40" s="1" t="s">
        <v>250</v>
      </c>
    </row>
  </sheetData>
  <mergeCells count="7">
    <mergeCell ref="W6:Y6"/>
    <mergeCell ref="T6:V6"/>
    <mergeCell ref="E6:G6"/>
    <mergeCell ref="H6:J6"/>
    <mergeCell ref="K6:M6"/>
    <mergeCell ref="N6:P6"/>
    <mergeCell ref="Q6:S6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Price Summary</vt:lpstr>
      <vt:lpstr>SUMMARY TOTAL</vt:lpstr>
      <vt:lpstr>Personnel</vt:lpstr>
      <vt:lpstr>Subcontracts</vt:lpstr>
      <vt:lpstr>Consultants</vt:lpstr>
      <vt:lpstr>Supplies</vt:lpstr>
      <vt:lpstr>Equipment</vt:lpstr>
      <vt:lpstr>Travel</vt:lpstr>
      <vt:lpstr>ODC</vt:lpstr>
      <vt:lpstr>Equipment!Print_Area</vt:lpstr>
      <vt:lpstr>Travel!Print_Area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 Sinay</dc:creator>
  <cp:lastModifiedBy>Grace Sinay</cp:lastModifiedBy>
  <cp:lastPrinted>2023-12-11T21:29:33Z</cp:lastPrinted>
  <dcterms:created xsi:type="dcterms:W3CDTF">2023-12-06T21:32:23Z</dcterms:created>
  <dcterms:modified xsi:type="dcterms:W3CDTF">2023-12-20T22:51:08Z</dcterms:modified>
</cp:coreProperties>
</file>