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posal Components\Budgeting\"/>
    </mc:Choice>
  </mc:AlternateContent>
  <xr:revisionPtr revIDLastSave="0" documentId="13_ncr:1_{441F4A32-A96F-49FD-A2C4-4CC9D86E10EC}" xr6:coauthVersionLast="36" xr6:coauthVersionMax="47" xr10:uidLastSave="{00000000-0000-0000-0000-000000000000}"/>
  <bookViews>
    <workbookView xWindow="0" yWindow="0" windowWidth="22880" windowHeight="11750" xr2:uid="{A696B7F7-6931-4006-82BA-B61E25A526CC}"/>
  </bookViews>
  <sheets>
    <sheet name="Agency Budget" sheetId="1" r:id="rId1"/>
    <sheet name="Agency Budget Averaged" sheetId="11" r:id="rId2"/>
    <sheet name="Travel" sheetId="4" r:id="rId3"/>
    <sheet name="Participant Support Costs" sheetId="5" r:id="rId4"/>
    <sheet name="Materials &amp; Supplies Costs" sheetId="6" r:id="rId5"/>
    <sheet name="Subawards" sheetId="7" r:id="rId6"/>
    <sheet name="Animal Care Costs" sheetId="8" r:id="rId7"/>
    <sheet name="OU Cost Share" sheetId="3" r:id="rId8"/>
    <sheet name="Third-Party Cost Share" sheetId="9" r:id="rId9"/>
    <sheet name="Foreign Currency Budget" sheetId="10" r:id="rId10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1" i="1" l="1"/>
  <c r="J51" i="1"/>
  <c r="I51" i="1"/>
  <c r="H51" i="1"/>
  <c r="G58" i="1"/>
  <c r="C30" i="1"/>
  <c r="K91" i="11"/>
  <c r="J91" i="11"/>
  <c r="I91" i="11"/>
  <c r="H91" i="11"/>
  <c r="G91" i="11"/>
  <c r="K89" i="11"/>
  <c r="J89" i="11"/>
  <c r="I89" i="11"/>
  <c r="H89" i="11"/>
  <c r="G89" i="11"/>
  <c r="K88" i="11"/>
  <c r="J88" i="11"/>
  <c r="I88" i="11"/>
  <c r="H88" i="11"/>
  <c r="G88" i="11"/>
  <c r="G102" i="11" s="1"/>
  <c r="K26" i="11"/>
  <c r="J26" i="11"/>
  <c r="I26" i="11"/>
  <c r="H26" i="11"/>
  <c r="G26" i="11"/>
  <c r="K21" i="11"/>
  <c r="J21" i="11"/>
  <c r="I21" i="11"/>
  <c r="H21" i="11"/>
  <c r="G21" i="11"/>
  <c r="K18" i="11"/>
  <c r="J18" i="11"/>
  <c r="I18" i="11"/>
  <c r="H18" i="11"/>
  <c r="G18" i="11"/>
  <c r="K17" i="11"/>
  <c r="J17" i="11"/>
  <c r="I17" i="11"/>
  <c r="H17" i="11"/>
  <c r="G17" i="11"/>
  <c r="K16" i="11"/>
  <c r="J16" i="11"/>
  <c r="I16" i="11"/>
  <c r="H16" i="11"/>
  <c r="G16" i="11"/>
  <c r="K13" i="11"/>
  <c r="J13" i="11"/>
  <c r="I13" i="11"/>
  <c r="H13" i="11"/>
  <c r="G13" i="11"/>
  <c r="K12" i="11"/>
  <c r="J12" i="11"/>
  <c r="I12" i="11"/>
  <c r="H12" i="11"/>
  <c r="G12" i="11"/>
  <c r="K11" i="11"/>
  <c r="J11" i="11"/>
  <c r="I11" i="11"/>
  <c r="H11" i="11"/>
  <c r="G11" i="11"/>
  <c r="K125" i="11"/>
  <c r="J125" i="11"/>
  <c r="I125" i="11"/>
  <c r="H125" i="11"/>
  <c r="G125" i="11"/>
  <c r="L125" i="11" s="1"/>
  <c r="K124" i="11"/>
  <c r="J124" i="11"/>
  <c r="I124" i="11"/>
  <c r="H124" i="11"/>
  <c r="G124" i="11"/>
  <c r="L124" i="11" s="1"/>
  <c r="K123" i="11"/>
  <c r="J123" i="11"/>
  <c r="I123" i="11"/>
  <c r="H123" i="11"/>
  <c r="G123" i="11"/>
  <c r="L123" i="11" s="1"/>
  <c r="G101" i="11"/>
  <c r="K95" i="11"/>
  <c r="J95" i="11"/>
  <c r="I95" i="11"/>
  <c r="H95" i="11"/>
  <c r="G95" i="11"/>
  <c r="L95" i="11" s="1"/>
  <c r="H94" i="11"/>
  <c r="L93" i="11"/>
  <c r="L92" i="11"/>
  <c r="L90" i="11"/>
  <c r="K83" i="11"/>
  <c r="J83" i="11"/>
  <c r="I83" i="11"/>
  <c r="H83" i="11"/>
  <c r="G83" i="11"/>
  <c r="L83" i="11" s="1"/>
  <c r="K82" i="11"/>
  <c r="J82" i="11"/>
  <c r="I82" i="11"/>
  <c r="L82" i="11" s="1"/>
  <c r="H82" i="11"/>
  <c r="G82" i="11"/>
  <c r="K81" i="11"/>
  <c r="J81" i="11"/>
  <c r="I81" i="11"/>
  <c r="H81" i="11"/>
  <c r="G81" i="11"/>
  <c r="L81" i="11" s="1"/>
  <c r="K80" i="11"/>
  <c r="K84" i="11" s="1"/>
  <c r="J80" i="11"/>
  <c r="J84" i="11" s="1"/>
  <c r="I80" i="11"/>
  <c r="I84" i="11" s="1"/>
  <c r="H80" i="11"/>
  <c r="H84" i="11" s="1"/>
  <c r="G80" i="11"/>
  <c r="K76" i="11"/>
  <c r="K75" i="11"/>
  <c r="J75" i="11"/>
  <c r="I75" i="11"/>
  <c r="I76" i="11" s="1"/>
  <c r="H75" i="11"/>
  <c r="G75" i="11"/>
  <c r="L75" i="11" s="1"/>
  <c r="K74" i="11"/>
  <c r="J74" i="11"/>
  <c r="J76" i="11" s="1"/>
  <c r="I74" i="11"/>
  <c r="H74" i="11"/>
  <c r="H76" i="11" s="1"/>
  <c r="G74" i="11"/>
  <c r="G76" i="11" s="1"/>
  <c r="L76" i="11" s="1"/>
  <c r="K70" i="11"/>
  <c r="J70" i="11"/>
  <c r="I70" i="11"/>
  <c r="H70" i="11"/>
  <c r="G70" i="11"/>
  <c r="L70" i="11" s="1"/>
  <c r="L69" i="11"/>
  <c r="L68" i="11"/>
  <c r="K58" i="11"/>
  <c r="J58" i="11"/>
  <c r="I58" i="11"/>
  <c r="H58" i="11"/>
  <c r="G58" i="11"/>
  <c r="L58" i="11" s="1"/>
  <c r="K54" i="11"/>
  <c r="J54" i="11"/>
  <c r="I54" i="11"/>
  <c r="L54" i="11" s="1"/>
  <c r="H54" i="11"/>
  <c r="G54" i="11"/>
  <c r="G51" i="11"/>
  <c r="G47" i="11"/>
  <c r="G42" i="11"/>
  <c r="G41" i="11"/>
  <c r="F32" i="11"/>
  <c r="G32" i="11" s="1"/>
  <c r="C31" i="11"/>
  <c r="C30" i="11"/>
  <c r="G11" i="1"/>
  <c r="K46" i="7"/>
  <c r="I46" i="7"/>
  <c r="G46" i="7"/>
  <c r="G47" i="7"/>
  <c r="E46" i="7"/>
  <c r="K62" i="10"/>
  <c r="J62" i="10"/>
  <c r="K63" i="10"/>
  <c r="J63" i="10"/>
  <c r="I63" i="10"/>
  <c r="I64" i="10" s="1"/>
  <c r="I66" i="10" s="1"/>
  <c r="I62" i="10"/>
  <c r="H63" i="10"/>
  <c r="H62" i="10"/>
  <c r="G62" i="10"/>
  <c r="G64" i="10"/>
  <c r="G66" i="10" s="1"/>
  <c r="L60" i="10"/>
  <c r="K60" i="10"/>
  <c r="J60" i="10"/>
  <c r="I60" i="10"/>
  <c r="H60" i="10"/>
  <c r="G60" i="10"/>
  <c r="L55" i="1"/>
  <c r="K55" i="1"/>
  <c r="J55" i="1"/>
  <c r="I55" i="1"/>
  <c r="H55" i="1"/>
  <c r="G55" i="1"/>
  <c r="H48" i="11" l="1"/>
  <c r="G48" i="11"/>
  <c r="G19" i="11"/>
  <c r="I48" i="11"/>
  <c r="L91" i="11"/>
  <c r="L94" i="11"/>
  <c r="H32" i="11"/>
  <c r="I32" i="11" s="1"/>
  <c r="J32" i="11" s="1"/>
  <c r="K32" i="11" s="1"/>
  <c r="I42" i="11"/>
  <c r="I94" i="11"/>
  <c r="J94" i="11" s="1"/>
  <c r="K94" i="11" s="1"/>
  <c r="G53" i="11"/>
  <c r="L74" i="11"/>
  <c r="L88" i="11"/>
  <c r="L80" i="11"/>
  <c r="G84" i="11"/>
  <c r="L84" i="11" s="1"/>
  <c r="G14" i="11"/>
  <c r="H42" i="11"/>
  <c r="G46" i="11"/>
  <c r="G43" i="11"/>
  <c r="H101" i="11"/>
  <c r="I101" i="11" s="1"/>
  <c r="J101" i="11" s="1"/>
  <c r="K101" i="11" s="1"/>
  <c r="K64" i="10"/>
  <c r="K66" i="10" s="1"/>
  <c r="J64" i="10"/>
  <c r="J66" i="10" s="1"/>
  <c r="H64" i="10"/>
  <c r="H66" i="10" s="1"/>
  <c r="L64" i="10"/>
  <c r="K130" i="10"/>
  <c r="J130" i="10"/>
  <c r="I130" i="10"/>
  <c r="H130" i="10"/>
  <c r="G130" i="10"/>
  <c r="K129" i="10"/>
  <c r="J129" i="10"/>
  <c r="I129" i="10"/>
  <c r="H129" i="10"/>
  <c r="G129" i="10"/>
  <c r="K128" i="10"/>
  <c r="J128" i="10"/>
  <c r="I128" i="10"/>
  <c r="H128" i="10"/>
  <c r="G128" i="10"/>
  <c r="F106" i="10"/>
  <c r="E106" i="10"/>
  <c r="D106" i="10"/>
  <c r="K100" i="10"/>
  <c r="J100" i="10"/>
  <c r="I100" i="10"/>
  <c r="H100" i="10"/>
  <c r="G100" i="10"/>
  <c r="G99" i="10"/>
  <c r="K98" i="10"/>
  <c r="J98" i="10"/>
  <c r="I98" i="10"/>
  <c r="H98" i="10"/>
  <c r="G98" i="10"/>
  <c r="K97" i="10"/>
  <c r="J97" i="10"/>
  <c r="I97" i="10"/>
  <c r="L97" i="10" s="1"/>
  <c r="H97" i="10"/>
  <c r="G97" i="10"/>
  <c r="G96" i="10"/>
  <c r="K95" i="10"/>
  <c r="J95" i="10"/>
  <c r="I95" i="10"/>
  <c r="H95" i="10"/>
  <c r="G95" i="10"/>
  <c r="G94" i="10"/>
  <c r="K93" i="10"/>
  <c r="J93" i="10"/>
  <c r="I93" i="10"/>
  <c r="H93" i="10"/>
  <c r="G93" i="10"/>
  <c r="K88" i="10"/>
  <c r="J88" i="10"/>
  <c r="I88" i="10"/>
  <c r="H88" i="10"/>
  <c r="G88" i="10"/>
  <c r="K87" i="10"/>
  <c r="J87" i="10"/>
  <c r="I87" i="10"/>
  <c r="H87" i="10"/>
  <c r="G87" i="10"/>
  <c r="K86" i="10"/>
  <c r="J86" i="10"/>
  <c r="I86" i="10"/>
  <c r="H86" i="10"/>
  <c r="G86" i="10"/>
  <c r="K85" i="10"/>
  <c r="J85" i="10"/>
  <c r="I85" i="10"/>
  <c r="H85" i="10"/>
  <c r="G85" i="10"/>
  <c r="K80" i="10"/>
  <c r="J80" i="10"/>
  <c r="I80" i="10"/>
  <c r="H80" i="10"/>
  <c r="G80" i="10"/>
  <c r="K79" i="10"/>
  <c r="J79" i="10"/>
  <c r="I79" i="10"/>
  <c r="H79" i="10"/>
  <c r="G79" i="10"/>
  <c r="K74" i="10"/>
  <c r="K73" i="10"/>
  <c r="K75" i="10" s="1"/>
  <c r="J74" i="10"/>
  <c r="J73" i="10"/>
  <c r="J75" i="10" s="1"/>
  <c r="I74" i="10"/>
  <c r="I73" i="10"/>
  <c r="H74" i="10"/>
  <c r="H73" i="10"/>
  <c r="G74" i="10"/>
  <c r="G73" i="10"/>
  <c r="G75" i="10" s="1"/>
  <c r="G63" i="10"/>
  <c r="G59" i="10"/>
  <c r="G56" i="10"/>
  <c r="G53" i="10"/>
  <c r="G52" i="10"/>
  <c r="G51" i="10"/>
  <c r="G48" i="10"/>
  <c r="G47" i="10"/>
  <c r="G31" i="10"/>
  <c r="G58" i="10" s="1"/>
  <c r="G26" i="10"/>
  <c r="G23" i="10"/>
  <c r="G22" i="10"/>
  <c r="G21" i="10"/>
  <c r="G18" i="10"/>
  <c r="G17" i="10"/>
  <c r="G16" i="10"/>
  <c r="G46" i="10" s="1"/>
  <c r="F116" i="10"/>
  <c r="H94" i="10"/>
  <c r="I94" i="10" s="1"/>
  <c r="K59" i="10"/>
  <c r="J59" i="10"/>
  <c r="I59" i="10"/>
  <c r="H59" i="10"/>
  <c r="F37" i="10"/>
  <c r="C35" i="10"/>
  <c r="C36" i="10" s="1"/>
  <c r="G36" i="10" s="1"/>
  <c r="H26" i="10"/>
  <c r="H56" i="10" s="1"/>
  <c r="H22" i="10"/>
  <c r="H18" i="10"/>
  <c r="H16" i="10"/>
  <c r="H46" i="10" s="1"/>
  <c r="K124" i="1"/>
  <c r="J124" i="1"/>
  <c r="I124" i="1"/>
  <c r="H124" i="1"/>
  <c r="G124" i="1"/>
  <c r="H40" i="9"/>
  <c r="H34" i="9"/>
  <c r="H28" i="9"/>
  <c r="H22" i="9"/>
  <c r="H16" i="9"/>
  <c r="H10" i="9"/>
  <c r="H4" i="9"/>
  <c r="G42" i="9"/>
  <c r="F42" i="9"/>
  <c r="E42" i="9"/>
  <c r="D42" i="9"/>
  <c r="C42" i="9"/>
  <c r="H41" i="9"/>
  <c r="H39" i="9"/>
  <c r="G36" i="9"/>
  <c r="F36" i="9"/>
  <c r="E36" i="9"/>
  <c r="D36" i="9"/>
  <c r="C36" i="9"/>
  <c r="H35" i="9"/>
  <c r="H33" i="9"/>
  <c r="G30" i="9"/>
  <c r="F30" i="9"/>
  <c r="E30" i="9"/>
  <c r="D30" i="9"/>
  <c r="C30" i="9"/>
  <c r="H29" i="9"/>
  <c r="H27" i="9"/>
  <c r="G24" i="9"/>
  <c r="F24" i="9"/>
  <c r="E24" i="9"/>
  <c r="D24" i="9"/>
  <c r="C24" i="9"/>
  <c r="H23" i="9"/>
  <c r="H21" i="9"/>
  <c r="G18" i="9"/>
  <c r="F18" i="9"/>
  <c r="E18" i="9"/>
  <c r="D18" i="9"/>
  <c r="C18" i="9"/>
  <c r="H17" i="9"/>
  <c r="H15" i="9"/>
  <c r="G12" i="9"/>
  <c r="F12" i="9"/>
  <c r="E12" i="9"/>
  <c r="D12" i="9"/>
  <c r="C12" i="9"/>
  <c r="H11" i="9"/>
  <c r="H9" i="9"/>
  <c r="G6" i="9"/>
  <c r="F6" i="9"/>
  <c r="E6" i="9"/>
  <c r="D6" i="9"/>
  <c r="C6" i="9"/>
  <c r="H5" i="9"/>
  <c r="H3" i="9"/>
  <c r="G22" i="11" l="1"/>
  <c r="K42" i="11"/>
  <c r="J42" i="11"/>
  <c r="L42" i="11" s="1"/>
  <c r="H51" i="11"/>
  <c r="I102" i="11"/>
  <c r="H19" i="11"/>
  <c r="H46" i="11"/>
  <c r="H43" i="11"/>
  <c r="L32" i="11"/>
  <c r="H102" i="11"/>
  <c r="G49" i="11"/>
  <c r="H41" i="11"/>
  <c r="H14" i="11"/>
  <c r="G44" i="11"/>
  <c r="G55" i="11"/>
  <c r="H47" i="11"/>
  <c r="L12" i="11"/>
  <c r="L101" i="11"/>
  <c r="H53" i="11"/>
  <c r="H55" i="11" s="1"/>
  <c r="K48" i="11"/>
  <c r="J48" i="11"/>
  <c r="G35" i="10"/>
  <c r="G37" i="10"/>
  <c r="H37" i="10" s="1"/>
  <c r="G106" i="10"/>
  <c r="H106" i="10" s="1"/>
  <c r="I106" i="10" s="1"/>
  <c r="J106" i="10" s="1"/>
  <c r="K106" i="10" s="1"/>
  <c r="L98" i="10"/>
  <c r="L95" i="10"/>
  <c r="I75" i="10"/>
  <c r="H75" i="10"/>
  <c r="L75" i="10" s="1"/>
  <c r="L74" i="10"/>
  <c r="L73" i="10"/>
  <c r="G24" i="10"/>
  <c r="I89" i="10"/>
  <c r="L100" i="10"/>
  <c r="L128" i="10"/>
  <c r="L63" i="10"/>
  <c r="L87" i="10"/>
  <c r="G19" i="10"/>
  <c r="L80" i="10"/>
  <c r="G49" i="10"/>
  <c r="I81" i="10"/>
  <c r="H81" i="10"/>
  <c r="J81" i="10"/>
  <c r="K89" i="10"/>
  <c r="L93" i="10"/>
  <c r="L130" i="10"/>
  <c r="L129" i="10"/>
  <c r="L88" i="10"/>
  <c r="J89" i="10"/>
  <c r="L59" i="10"/>
  <c r="L86" i="10"/>
  <c r="K81" i="10"/>
  <c r="L79" i="10"/>
  <c r="H89" i="10"/>
  <c r="H36" i="10"/>
  <c r="I36" i="10" s="1"/>
  <c r="J36" i="10" s="1"/>
  <c r="K36" i="10" s="1"/>
  <c r="I18" i="10"/>
  <c r="H48" i="10"/>
  <c r="I22" i="10"/>
  <c r="H52" i="10"/>
  <c r="J94" i="10"/>
  <c r="H23" i="10"/>
  <c r="G89" i="10"/>
  <c r="H17" i="10"/>
  <c r="H19" i="10" s="1"/>
  <c r="G81" i="10"/>
  <c r="I26" i="10"/>
  <c r="H31" i="10"/>
  <c r="I16" i="10"/>
  <c r="L85" i="10"/>
  <c r="H21" i="10"/>
  <c r="H36" i="9"/>
  <c r="F44" i="9"/>
  <c r="G44" i="9"/>
  <c r="E44" i="9"/>
  <c r="H18" i="9"/>
  <c r="H30" i="9"/>
  <c r="C44" i="9"/>
  <c r="D44" i="9"/>
  <c r="H24" i="9"/>
  <c r="H12" i="9"/>
  <c r="H42" i="9"/>
  <c r="H6" i="9"/>
  <c r="K79" i="3"/>
  <c r="J79" i="3"/>
  <c r="I79" i="3"/>
  <c r="H79" i="3"/>
  <c r="G79" i="3"/>
  <c r="K78" i="3"/>
  <c r="J78" i="3"/>
  <c r="I78" i="3"/>
  <c r="H78" i="3"/>
  <c r="G78" i="3"/>
  <c r="K77" i="3"/>
  <c r="J77" i="3"/>
  <c r="I77" i="3"/>
  <c r="H77" i="3"/>
  <c r="G77" i="3"/>
  <c r="K76" i="3"/>
  <c r="J76" i="3"/>
  <c r="I76" i="3"/>
  <c r="H76" i="3"/>
  <c r="G76" i="3"/>
  <c r="K83" i="1"/>
  <c r="J83" i="1"/>
  <c r="I83" i="1"/>
  <c r="H83" i="1"/>
  <c r="G83" i="1"/>
  <c r="K82" i="1"/>
  <c r="J82" i="1"/>
  <c r="I82" i="1"/>
  <c r="H82" i="1"/>
  <c r="G82" i="1"/>
  <c r="K81" i="1"/>
  <c r="J81" i="1"/>
  <c r="I81" i="1"/>
  <c r="H81" i="1"/>
  <c r="G81" i="1"/>
  <c r="K80" i="1"/>
  <c r="J80" i="1"/>
  <c r="I80" i="1"/>
  <c r="H80" i="1"/>
  <c r="G80" i="1"/>
  <c r="C41" i="5"/>
  <c r="E41" i="5"/>
  <c r="G41" i="5" s="1"/>
  <c r="I41" i="5" s="1"/>
  <c r="K41" i="5" s="1"/>
  <c r="F41" i="5"/>
  <c r="H41" i="5" s="1"/>
  <c r="J41" i="5" s="1"/>
  <c r="L41" i="5" s="1"/>
  <c r="F40" i="5"/>
  <c r="H40" i="5" s="1"/>
  <c r="J40" i="5" s="1"/>
  <c r="L40" i="5" s="1"/>
  <c r="E40" i="5"/>
  <c r="C40" i="5"/>
  <c r="F39" i="5"/>
  <c r="H39" i="5" s="1"/>
  <c r="J39" i="5" s="1"/>
  <c r="L39" i="5" s="1"/>
  <c r="G39" i="5"/>
  <c r="E39" i="5"/>
  <c r="E38" i="5"/>
  <c r="L38" i="5"/>
  <c r="J38" i="5"/>
  <c r="H38" i="5"/>
  <c r="F38" i="5"/>
  <c r="C39" i="5"/>
  <c r="G38" i="5"/>
  <c r="I38" i="5" s="1"/>
  <c r="K38" i="5" s="1"/>
  <c r="C38" i="5"/>
  <c r="D42" i="5"/>
  <c r="F7" i="5"/>
  <c r="F6" i="5"/>
  <c r="F5" i="5"/>
  <c r="F4" i="5"/>
  <c r="F3" i="5"/>
  <c r="K33" i="5"/>
  <c r="J33" i="5"/>
  <c r="I33" i="5"/>
  <c r="H33" i="5"/>
  <c r="G33" i="5"/>
  <c r="L32" i="5"/>
  <c r="L31" i="5"/>
  <c r="L30" i="5"/>
  <c r="L29" i="5"/>
  <c r="L28" i="5"/>
  <c r="F33" i="5"/>
  <c r="E33" i="5"/>
  <c r="D33" i="5"/>
  <c r="C33" i="5"/>
  <c r="F25" i="5"/>
  <c r="G7" i="5"/>
  <c r="G6" i="5"/>
  <c r="G5" i="5"/>
  <c r="G4" i="5"/>
  <c r="G3" i="5"/>
  <c r="G8" i="5" s="1"/>
  <c r="H4" i="5"/>
  <c r="I4" i="5" s="1"/>
  <c r="J4" i="5" s="1"/>
  <c r="H7" i="5"/>
  <c r="H6" i="5"/>
  <c r="H5" i="5"/>
  <c r="H3" i="5"/>
  <c r="I7" i="5"/>
  <c r="J7" i="5" s="1"/>
  <c r="G24" i="5"/>
  <c r="G23" i="5"/>
  <c r="G22" i="5"/>
  <c r="G21" i="5"/>
  <c r="G20" i="5"/>
  <c r="E25" i="5"/>
  <c r="D25" i="5"/>
  <c r="C25" i="5"/>
  <c r="F16" i="5"/>
  <c r="F15" i="5"/>
  <c r="F14" i="5"/>
  <c r="F13" i="5"/>
  <c r="F12" i="5"/>
  <c r="E17" i="5"/>
  <c r="D17" i="5"/>
  <c r="C17" i="5"/>
  <c r="F8" i="5"/>
  <c r="B8" i="5"/>
  <c r="H22" i="11" l="1"/>
  <c r="I43" i="11"/>
  <c r="L18" i="11"/>
  <c r="H49" i="11"/>
  <c r="L48" i="11"/>
  <c r="I14" i="11"/>
  <c r="I41" i="11"/>
  <c r="I44" i="11" s="1"/>
  <c r="I53" i="11"/>
  <c r="H44" i="11"/>
  <c r="I19" i="11"/>
  <c r="I46" i="11"/>
  <c r="K102" i="11"/>
  <c r="L89" i="11"/>
  <c r="J102" i="11"/>
  <c r="L102" i="11" s="1"/>
  <c r="I51" i="11"/>
  <c r="I47" i="11"/>
  <c r="I37" i="10"/>
  <c r="J37" i="10" s="1"/>
  <c r="K37" i="10" s="1"/>
  <c r="G107" i="10"/>
  <c r="G27" i="10"/>
  <c r="L81" i="10"/>
  <c r="G54" i="10"/>
  <c r="L89" i="10"/>
  <c r="I21" i="10"/>
  <c r="H24" i="10"/>
  <c r="H51" i="10"/>
  <c r="H58" i="10"/>
  <c r="I31" i="10"/>
  <c r="G38" i="10"/>
  <c r="H35" i="10"/>
  <c r="H47" i="10"/>
  <c r="I17" i="10"/>
  <c r="I19" i="10" s="1"/>
  <c r="I46" i="10"/>
  <c r="J16" i="10"/>
  <c r="H53" i="10"/>
  <c r="I23" i="10"/>
  <c r="J26" i="10"/>
  <c r="I56" i="10"/>
  <c r="K94" i="10"/>
  <c r="I52" i="10"/>
  <c r="J22" i="10"/>
  <c r="J18" i="10"/>
  <c r="I48" i="10"/>
  <c r="L36" i="10"/>
  <c r="L106" i="10"/>
  <c r="H44" i="9"/>
  <c r="G40" i="5"/>
  <c r="I40" i="5" s="1"/>
  <c r="K40" i="5" s="1"/>
  <c r="I39" i="5"/>
  <c r="K39" i="5" s="1"/>
  <c r="M38" i="5"/>
  <c r="C42" i="5"/>
  <c r="M41" i="5"/>
  <c r="E42" i="5"/>
  <c r="F42" i="5"/>
  <c r="I5" i="5"/>
  <c r="J5" i="5" s="1"/>
  <c r="I6" i="5"/>
  <c r="J6" i="5" s="1"/>
  <c r="I3" i="5"/>
  <c r="I8" i="5" s="1"/>
  <c r="H8" i="5"/>
  <c r="J3" i="5"/>
  <c r="J8" i="5" s="1"/>
  <c r="I22" i="11" l="1"/>
  <c r="J47" i="11"/>
  <c r="J51" i="11"/>
  <c r="K51" i="11"/>
  <c r="L51" i="11" s="1"/>
  <c r="J41" i="11"/>
  <c r="J14" i="11"/>
  <c r="J19" i="11"/>
  <c r="J46" i="11"/>
  <c r="J53" i="11"/>
  <c r="J55" i="11" s="1"/>
  <c r="J43" i="11"/>
  <c r="I55" i="11"/>
  <c r="I49" i="11"/>
  <c r="L37" i="10"/>
  <c r="J46" i="10"/>
  <c r="K16" i="10"/>
  <c r="L16" i="10" s="1"/>
  <c r="I53" i="10"/>
  <c r="J23" i="10"/>
  <c r="H54" i="10"/>
  <c r="H49" i="10"/>
  <c r="J31" i="10"/>
  <c r="I58" i="10"/>
  <c r="K18" i="10"/>
  <c r="K48" i="10" s="1"/>
  <c r="J48" i="10"/>
  <c r="I47" i="10"/>
  <c r="I49" i="10" s="1"/>
  <c r="J17" i="10"/>
  <c r="J19" i="10" s="1"/>
  <c r="K22" i="10"/>
  <c r="K52" i="10" s="1"/>
  <c r="J52" i="10"/>
  <c r="I24" i="10"/>
  <c r="I27" i="10" s="1"/>
  <c r="J21" i="10"/>
  <c r="I51" i="10"/>
  <c r="L94" i="10"/>
  <c r="I35" i="10"/>
  <c r="H38" i="10"/>
  <c r="H40" i="10" s="1"/>
  <c r="G40" i="10"/>
  <c r="K26" i="10"/>
  <c r="J56" i="10"/>
  <c r="H27" i="10"/>
  <c r="M40" i="5"/>
  <c r="I42" i="5"/>
  <c r="N38" i="5"/>
  <c r="G42" i="5"/>
  <c r="N40" i="5"/>
  <c r="M39" i="5"/>
  <c r="N41" i="5"/>
  <c r="N39" i="5"/>
  <c r="K42" i="5"/>
  <c r="H42" i="5"/>
  <c r="L42" i="5"/>
  <c r="J42" i="5"/>
  <c r="K43" i="11" l="1"/>
  <c r="L43" i="11" s="1"/>
  <c r="L13" i="11"/>
  <c r="K53" i="11"/>
  <c r="L26" i="11"/>
  <c r="L21" i="11"/>
  <c r="K47" i="11"/>
  <c r="L47" i="11" s="1"/>
  <c r="L17" i="11"/>
  <c r="J49" i="11"/>
  <c r="K46" i="11"/>
  <c r="K19" i="11"/>
  <c r="L19" i="11" s="1"/>
  <c r="L16" i="11"/>
  <c r="K14" i="11"/>
  <c r="K41" i="11"/>
  <c r="K44" i="11" s="1"/>
  <c r="L11" i="11"/>
  <c r="J22" i="11"/>
  <c r="L14" i="11"/>
  <c r="J44" i="11"/>
  <c r="L41" i="11"/>
  <c r="L52" i="10"/>
  <c r="L48" i="10"/>
  <c r="L22" i="10"/>
  <c r="J53" i="10"/>
  <c r="K23" i="10"/>
  <c r="K53" i="10" s="1"/>
  <c r="L53" i="10" s="1"/>
  <c r="K56" i="10"/>
  <c r="L56" i="10" s="1"/>
  <c r="L26" i="10"/>
  <c r="L18" i="10"/>
  <c r="H42" i="10"/>
  <c r="H69" i="10" s="1"/>
  <c r="G42" i="10"/>
  <c r="I38" i="10"/>
  <c r="J35" i="10"/>
  <c r="K21" i="10"/>
  <c r="L21" i="10" s="1"/>
  <c r="J24" i="10"/>
  <c r="J51" i="10"/>
  <c r="J47" i="10"/>
  <c r="J49" i="10" s="1"/>
  <c r="K17" i="10"/>
  <c r="K19" i="10" s="1"/>
  <c r="K46" i="10"/>
  <c r="L46" i="10" s="1"/>
  <c r="K31" i="10"/>
  <c r="J58" i="10"/>
  <c r="I54" i="10"/>
  <c r="M42" i="5"/>
  <c r="N42" i="5"/>
  <c r="K22" i="11" l="1"/>
  <c r="K55" i="11"/>
  <c r="L55" i="11" s="1"/>
  <c r="L53" i="11"/>
  <c r="K49" i="11"/>
  <c r="L49" i="11" s="1"/>
  <c r="L44" i="11"/>
  <c r="L46" i="11"/>
  <c r="K58" i="10"/>
  <c r="L58" i="10" s="1"/>
  <c r="K47" i="10"/>
  <c r="K49" i="10" s="1"/>
  <c r="L17" i="10"/>
  <c r="J38" i="10"/>
  <c r="J40" i="10" s="1"/>
  <c r="K35" i="10"/>
  <c r="J54" i="10"/>
  <c r="L31" i="10"/>
  <c r="G69" i="10"/>
  <c r="L23" i="10"/>
  <c r="K51" i="10"/>
  <c r="K54" i="10" s="1"/>
  <c r="K24" i="10"/>
  <c r="L24" i="10" s="1"/>
  <c r="L47" i="10"/>
  <c r="L19" i="10"/>
  <c r="I40" i="10"/>
  <c r="J27" i="10"/>
  <c r="E3" i="6"/>
  <c r="E4" i="6"/>
  <c r="G4" i="6" s="1"/>
  <c r="L22" i="11" l="1"/>
  <c r="L54" i="10"/>
  <c r="L49" i="10"/>
  <c r="I42" i="10"/>
  <c r="J42" i="10"/>
  <c r="G109" i="10"/>
  <c r="G113" i="10" s="1"/>
  <c r="K27" i="10"/>
  <c r="L62" i="10"/>
  <c r="K38" i="10"/>
  <c r="L35" i="10"/>
  <c r="L51" i="10"/>
  <c r="I4" i="6"/>
  <c r="K4" i="6" s="1"/>
  <c r="L38" i="10" l="1"/>
  <c r="K40" i="10"/>
  <c r="L40" i="10" s="1"/>
  <c r="G111" i="10"/>
  <c r="L27" i="10"/>
  <c r="J69" i="10"/>
  <c r="I69" i="10"/>
  <c r="L66" i="10"/>
  <c r="M4" i="6"/>
  <c r="K42" i="10" l="1"/>
  <c r="L42" i="10" s="1"/>
  <c r="G116" i="10"/>
  <c r="K54" i="1"/>
  <c r="J54" i="1"/>
  <c r="I54" i="1"/>
  <c r="H54" i="1"/>
  <c r="G54" i="1"/>
  <c r="P29" i="8"/>
  <c r="O29" i="8"/>
  <c r="N29" i="8"/>
  <c r="M29" i="8"/>
  <c r="P28" i="8"/>
  <c r="O28" i="8"/>
  <c r="P27" i="8"/>
  <c r="R27" i="8" s="1"/>
  <c r="O27" i="8"/>
  <c r="Q27" i="8" s="1"/>
  <c r="P26" i="8"/>
  <c r="O26" i="8"/>
  <c r="P25" i="8"/>
  <c r="R25" i="8" s="1"/>
  <c r="O25" i="8"/>
  <c r="Q25" i="8" s="1"/>
  <c r="P24" i="8"/>
  <c r="R24" i="8" s="1"/>
  <c r="O24" i="8"/>
  <c r="Q24" i="8" s="1"/>
  <c r="P23" i="8"/>
  <c r="R23" i="8" s="1"/>
  <c r="O23" i="8"/>
  <c r="Q23" i="8" s="1"/>
  <c r="R15" i="8"/>
  <c r="T15" i="8" s="1"/>
  <c r="V15" i="8" s="1"/>
  <c r="R14" i="8"/>
  <c r="T14" i="8" s="1"/>
  <c r="V14" i="8" s="1"/>
  <c r="R9" i="8"/>
  <c r="T9" i="8" s="1"/>
  <c r="V9" i="8" s="1"/>
  <c r="R7" i="8"/>
  <c r="T7" i="8" s="1"/>
  <c r="V7" i="8" s="1"/>
  <c r="R5" i="8"/>
  <c r="T5" i="8" s="1"/>
  <c r="V5" i="8" s="1"/>
  <c r="R4" i="8"/>
  <c r="T4" i="8" s="1"/>
  <c r="R3" i="8"/>
  <c r="T3" i="8" s="1"/>
  <c r="V3" i="8" s="1"/>
  <c r="P17" i="8"/>
  <c r="R17" i="8" s="1"/>
  <c r="T17" i="8" s="1"/>
  <c r="V17" i="8" s="1"/>
  <c r="P16" i="8"/>
  <c r="R16" i="8" s="1"/>
  <c r="T16" i="8" s="1"/>
  <c r="V16" i="8" s="1"/>
  <c r="P15" i="8"/>
  <c r="P14" i="8"/>
  <c r="P13" i="8"/>
  <c r="R13" i="8" s="1"/>
  <c r="T13" i="8" s="1"/>
  <c r="V13" i="8" s="1"/>
  <c r="P12" i="8"/>
  <c r="R12" i="8" s="1"/>
  <c r="T12" i="8" s="1"/>
  <c r="V12" i="8" s="1"/>
  <c r="P11" i="8"/>
  <c r="R11" i="8" s="1"/>
  <c r="P10" i="8"/>
  <c r="R10" i="8" s="1"/>
  <c r="P9" i="8"/>
  <c r="P8" i="8"/>
  <c r="R8" i="8" s="1"/>
  <c r="T8" i="8" s="1"/>
  <c r="V8" i="8" s="1"/>
  <c r="P7" i="8"/>
  <c r="P6" i="8"/>
  <c r="R6" i="8" s="1"/>
  <c r="T6" i="8" s="1"/>
  <c r="V6" i="8" s="1"/>
  <c r="P5" i="8"/>
  <c r="P4" i="8"/>
  <c r="P3" i="8"/>
  <c r="M9" i="8"/>
  <c r="O9" i="8" s="1"/>
  <c r="Q9" i="8" s="1"/>
  <c r="S9" i="8" s="1"/>
  <c r="U9" i="8" s="1"/>
  <c r="M4" i="8"/>
  <c r="O4" i="8" s="1"/>
  <c r="Q4" i="8" s="1"/>
  <c r="S4" i="8" s="1"/>
  <c r="J17" i="8"/>
  <c r="M17" i="8" s="1"/>
  <c r="J16" i="8"/>
  <c r="M16" i="8" s="1"/>
  <c r="J15" i="8"/>
  <c r="M15" i="8" s="1"/>
  <c r="O15" i="8" s="1"/>
  <c r="Q15" i="8" s="1"/>
  <c r="S15" i="8" s="1"/>
  <c r="U15" i="8" s="1"/>
  <c r="J14" i="8"/>
  <c r="M14" i="8" s="1"/>
  <c r="O14" i="8" s="1"/>
  <c r="Q14" i="8" s="1"/>
  <c r="S14" i="8" s="1"/>
  <c r="U14" i="8" s="1"/>
  <c r="J13" i="8"/>
  <c r="M13" i="8" s="1"/>
  <c r="O13" i="8" s="1"/>
  <c r="Q13" i="8" s="1"/>
  <c r="S13" i="8" s="1"/>
  <c r="U13" i="8" s="1"/>
  <c r="J12" i="8"/>
  <c r="M12" i="8" s="1"/>
  <c r="J11" i="8"/>
  <c r="M11" i="8" s="1"/>
  <c r="J10" i="8"/>
  <c r="M10" i="8" s="1"/>
  <c r="O10" i="8" s="1"/>
  <c r="Q10" i="8" s="1"/>
  <c r="S10" i="8" s="1"/>
  <c r="U10" i="8" s="1"/>
  <c r="J9" i="8"/>
  <c r="J8" i="8"/>
  <c r="M8" i="8" s="1"/>
  <c r="J7" i="8"/>
  <c r="M7" i="8" s="1"/>
  <c r="J6" i="8"/>
  <c r="M6" i="8" s="1"/>
  <c r="J5" i="8"/>
  <c r="J4" i="8"/>
  <c r="J3" i="8"/>
  <c r="F3" i="8"/>
  <c r="M3" i="8" s="1"/>
  <c r="F5" i="8"/>
  <c r="M5" i="8" s="1"/>
  <c r="N18" i="8"/>
  <c r="N31" i="8" s="1"/>
  <c r="K69" i="10" l="1"/>
  <c r="L69" i="10" s="1"/>
  <c r="G124" i="10"/>
  <c r="T23" i="8"/>
  <c r="S23" i="8"/>
  <c r="G91" i="3"/>
  <c r="X3" i="8"/>
  <c r="T25" i="8"/>
  <c r="V25" i="8" s="1"/>
  <c r="X26" i="8"/>
  <c r="T27" i="8"/>
  <c r="V27" i="8" s="1"/>
  <c r="W28" i="8"/>
  <c r="X24" i="8"/>
  <c r="S25" i="8"/>
  <c r="U25" i="8" s="1"/>
  <c r="W25" i="8"/>
  <c r="S27" i="8"/>
  <c r="U27" i="8" s="1"/>
  <c r="S24" i="8"/>
  <c r="U24" i="8" s="1"/>
  <c r="Q26" i="8"/>
  <c r="S26" i="8" s="1"/>
  <c r="U26" i="8" s="1"/>
  <c r="T24" i="8"/>
  <c r="V24" i="8" s="1"/>
  <c r="R26" i="8"/>
  <c r="T26" i="8" s="1"/>
  <c r="V26" i="8" s="1"/>
  <c r="Q28" i="8"/>
  <c r="S28" i="8" s="1"/>
  <c r="U28" i="8" s="1"/>
  <c r="R28" i="8"/>
  <c r="T28" i="8" s="1"/>
  <c r="V28" i="8" s="1"/>
  <c r="X9" i="8"/>
  <c r="V4" i="8"/>
  <c r="X4" i="8" s="1"/>
  <c r="O16" i="8"/>
  <c r="Q16" i="8" s="1"/>
  <c r="S16" i="8" s="1"/>
  <c r="U16" i="8" s="1"/>
  <c r="O17" i="8"/>
  <c r="Q17" i="8" s="1"/>
  <c r="S17" i="8" s="1"/>
  <c r="U17" i="8" s="1"/>
  <c r="X7" i="8"/>
  <c r="R18" i="8"/>
  <c r="X8" i="8"/>
  <c r="W15" i="8"/>
  <c r="O11" i="8"/>
  <c r="Q11" i="8" s="1"/>
  <c r="S11" i="8" s="1"/>
  <c r="U11" i="8" s="1"/>
  <c r="X16" i="8"/>
  <c r="X5" i="8"/>
  <c r="X6" i="8"/>
  <c r="W13" i="8"/>
  <c r="W14" i="8"/>
  <c r="X17" i="8"/>
  <c r="O12" i="8"/>
  <c r="Q12" i="8" s="1"/>
  <c r="S12" i="8" s="1"/>
  <c r="U12" i="8" s="1"/>
  <c r="O5" i="8"/>
  <c r="Q5" i="8" s="1"/>
  <c r="S5" i="8" s="1"/>
  <c r="U5" i="8" s="1"/>
  <c r="U4" i="8"/>
  <c r="W4" i="8" s="1"/>
  <c r="O6" i="8"/>
  <c r="Q6" i="8" s="1"/>
  <c r="S6" i="8" s="1"/>
  <c r="U6" i="8" s="1"/>
  <c r="W6" i="8"/>
  <c r="O7" i="8"/>
  <c r="Q7" i="8" s="1"/>
  <c r="S7" i="8" s="1"/>
  <c r="U7" i="8" s="1"/>
  <c r="O8" i="8"/>
  <c r="Q8" i="8" s="1"/>
  <c r="S8" i="8" s="1"/>
  <c r="U8" i="8" s="1"/>
  <c r="W8" i="8"/>
  <c r="O3" i="8"/>
  <c r="Q3" i="8" s="1"/>
  <c r="T10" i="8"/>
  <c r="V10" i="8" s="1"/>
  <c r="X10" i="8" s="1"/>
  <c r="T11" i="8"/>
  <c r="V11" i="8" s="1"/>
  <c r="X14" i="8"/>
  <c r="X15" i="8"/>
  <c r="W10" i="8"/>
  <c r="X12" i="8"/>
  <c r="X13" i="8"/>
  <c r="M18" i="8"/>
  <c r="M31" i="8" s="1"/>
  <c r="P18" i="8"/>
  <c r="P31" i="8" s="1"/>
  <c r="H91" i="3" s="1"/>
  <c r="W9" i="8"/>
  <c r="G127" i="10" l="1"/>
  <c r="Q29" i="8"/>
  <c r="W12" i="8"/>
  <c r="G95" i="1"/>
  <c r="U23" i="8"/>
  <c r="S29" i="8"/>
  <c r="X28" i="8"/>
  <c r="T29" i="8"/>
  <c r="V23" i="8"/>
  <c r="W7" i="8"/>
  <c r="R29" i="8"/>
  <c r="W27" i="8"/>
  <c r="W26" i="8"/>
  <c r="X27" i="8"/>
  <c r="X25" i="8"/>
  <c r="W24" i="8"/>
  <c r="V18" i="8"/>
  <c r="O18" i="8"/>
  <c r="O31" i="8" s="1"/>
  <c r="H95" i="1" s="1"/>
  <c r="W11" i="8"/>
  <c r="W17" i="8"/>
  <c r="W16" i="8"/>
  <c r="X11" i="8"/>
  <c r="S3" i="8"/>
  <c r="Q18" i="8"/>
  <c r="Q31" i="8" s="1"/>
  <c r="I95" i="1" s="1"/>
  <c r="T18" i="8"/>
  <c r="W5" i="8"/>
  <c r="G131" i="10" l="1"/>
  <c r="X18" i="8"/>
  <c r="T31" i="8"/>
  <c r="J91" i="3" s="1"/>
  <c r="V29" i="8"/>
  <c r="X29" i="8" s="1"/>
  <c r="X23" i="8"/>
  <c r="U29" i="8"/>
  <c r="W23" i="8"/>
  <c r="V31" i="8"/>
  <c r="K91" i="3" s="1"/>
  <c r="R31" i="8"/>
  <c r="W29" i="8"/>
  <c r="S18" i="8"/>
  <c r="S31" i="8" s="1"/>
  <c r="J95" i="1" s="1"/>
  <c r="U3" i="8"/>
  <c r="U18" i="8" s="1"/>
  <c r="U31" i="8" s="1"/>
  <c r="K95" i="1" s="1"/>
  <c r="W3" i="8"/>
  <c r="L95" i="1" l="1"/>
  <c r="I91" i="3"/>
  <c r="X31" i="8"/>
  <c r="W31" i="8"/>
  <c r="W18" i="8"/>
  <c r="D13" i="6" l="1"/>
  <c r="G84" i="3" s="1"/>
  <c r="C13" i="6"/>
  <c r="G88" i="1" s="1"/>
  <c r="F12" i="6"/>
  <c r="H12" i="6" s="1"/>
  <c r="E12" i="6"/>
  <c r="F11" i="6"/>
  <c r="H11" i="6" s="1"/>
  <c r="E11" i="6"/>
  <c r="G11" i="6" s="1"/>
  <c r="F10" i="6"/>
  <c r="E10" i="6"/>
  <c r="E13" i="6" s="1"/>
  <c r="F9" i="6"/>
  <c r="H9" i="6" s="1"/>
  <c r="E9" i="6"/>
  <c r="G9" i="6" s="1"/>
  <c r="F8" i="6"/>
  <c r="E8" i="6"/>
  <c r="G8" i="6" s="1"/>
  <c r="F7" i="6"/>
  <c r="E7" i="6"/>
  <c r="G7" i="6" s="1"/>
  <c r="I7" i="6" s="1"/>
  <c r="K7" i="6" s="1"/>
  <c r="F6" i="6"/>
  <c r="H6" i="6" s="1"/>
  <c r="E6" i="6"/>
  <c r="G6" i="6" s="1"/>
  <c r="F5" i="6"/>
  <c r="H5" i="6" s="1"/>
  <c r="J5" i="6" s="1"/>
  <c r="L5" i="6" s="1"/>
  <c r="E5" i="6"/>
  <c r="G5" i="6" s="1"/>
  <c r="I5" i="6" s="1"/>
  <c r="K5" i="6" s="1"/>
  <c r="F4" i="6"/>
  <c r="H4" i="6" s="1"/>
  <c r="F3" i="6"/>
  <c r="F13" i="6" s="1"/>
  <c r="H84" i="3" s="1"/>
  <c r="H88" i="1" l="1"/>
  <c r="L54" i="1"/>
  <c r="J12" i="6"/>
  <c r="I6" i="6"/>
  <c r="K6" i="6" s="1"/>
  <c r="M6" i="6"/>
  <c r="I11" i="6"/>
  <c r="K11" i="6" s="1"/>
  <c r="J6" i="6"/>
  <c r="N8" i="6"/>
  <c r="I9" i="6"/>
  <c r="K9" i="6" s="1"/>
  <c r="J9" i="6"/>
  <c r="J4" i="6"/>
  <c r="L4" i="6" s="1"/>
  <c r="N4" i="6"/>
  <c r="J11" i="6"/>
  <c r="I8" i="6"/>
  <c r="K8" i="6" s="1"/>
  <c r="H8" i="6"/>
  <c r="J8" i="6" s="1"/>
  <c r="L8" i="6" s="1"/>
  <c r="G10" i="6"/>
  <c r="I10" i="6" s="1"/>
  <c r="K10" i="6" s="1"/>
  <c r="H10" i="6"/>
  <c r="J10" i="6" s="1"/>
  <c r="L10" i="6" s="1"/>
  <c r="H7" i="6"/>
  <c r="J7" i="6" s="1"/>
  <c r="L7" i="6" s="1"/>
  <c r="M5" i="6"/>
  <c r="G12" i="6"/>
  <c r="I12" i="6" s="1"/>
  <c r="K12" i="6" s="1"/>
  <c r="M7" i="6"/>
  <c r="N5" i="6"/>
  <c r="G3" i="6"/>
  <c r="H3" i="6"/>
  <c r="E50" i="7"/>
  <c r="C52" i="7"/>
  <c r="D52" i="7" s="1"/>
  <c r="E52" i="7" s="1"/>
  <c r="C50" i="7"/>
  <c r="D50" i="7" s="1"/>
  <c r="K43" i="7"/>
  <c r="I43" i="7"/>
  <c r="G43" i="7"/>
  <c r="E43" i="7"/>
  <c r="C43" i="7"/>
  <c r="L124" i="1"/>
  <c r="L36" i="7"/>
  <c r="K36" i="7"/>
  <c r="J36" i="7"/>
  <c r="I36" i="7"/>
  <c r="H36" i="7"/>
  <c r="G36" i="7"/>
  <c r="F36" i="7"/>
  <c r="E36" i="7"/>
  <c r="D36" i="7"/>
  <c r="C36" i="7"/>
  <c r="M36" i="7" s="1"/>
  <c r="N35" i="7"/>
  <c r="M35" i="7"/>
  <c r="N34" i="7"/>
  <c r="M34" i="7"/>
  <c r="L31" i="7"/>
  <c r="K31" i="7"/>
  <c r="J31" i="7"/>
  <c r="I31" i="7"/>
  <c r="H31" i="7"/>
  <c r="G31" i="7"/>
  <c r="F31" i="7"/>
  <c r="E31" i="7"/>
  <c r="D31" i="7"/>
  <c r="C31" i="7"/>
  <c r="C51" i="7" s="1"/>
  <c r="D51" i="7" s="1"/>
  <c r="E51" i="7" s="1"/>
  <c r="N30" i="7"/>
  <c r="M30" i="7"/>
  <c r="N29" i="7"/>
  <c r="M29" i="7"/>
  <c r="L26" i="7"/>
  <c r="K26" i="7"/>
  <c r="J26" i="7"/>
  <c r="I26" i="7"/>
  <c r="H26" i="7"/>
  <c r="G26" i="7"/>
  <c r="F26" i="7"/>
  <c r="E26" i="7"/>
  <c r="D26" i="7"/>
  <c r="C26" i="7"/>
  <c r="N25" i="7"/>
  <c r="M25" i="7"/>
  <c r="N24" i="7"/>
  <c r="M24" i="7"/>
  <c r="L21" i="7"/>
  <c r="L38" i="7" s="1"/>
  <c r="K123" i="1" s="1"/>
  <c r="K21" i="7"/>
  <c r="J21" i="7"/>
  <c r="I21" i="7"/>
  <c r="H21" i="7"/>
  <c r="G21" i="7"/>
  <c r="F21" i="7"/>
  <c r="E21" i="7"/>
  <c r="D21" i="7"/>
  <c r="C21" i="7"/>
  <c r="N20" i="7"/>
  <c r="M20" i="7"/>
  <c r="N19" i="7"/>
  <c r="M19" i="7"/>
  <c r="L16" i="7"/>
  <c r="K16" i="7"/>
  <c r="J16" i="7"/>
  <c r="I16" i="7"/>
  <c r="H16" i="7"/>
  <c r="G16" i="7"/>
  <c r="F16" i="7"/>
  <c r="E16" i="7"/>
  <c r="D16" i="7"/>
  <c r="N16" i="7" s="1"/>
  <c r="C16" i="7"/>
  <c r="N15" i="7"/>
  <c r="M15" i="7"/>
  <c r="N14" i="7"/>
  <c r="M14" i="7"/>
  <c r="L11" i="7"/>
  <c r="K11" i="7"/>
  <c r="J11" i="7"/>
  <c r="I11" i="7"/>
  <c r="H11" i="7"/>
  <c r="G11" i="7"/>
  <c r="F11" i="7"/>
  <c r="E11" i="7"/>
  <c r="D11" i="7"/>
  <c r="N11" i="7" s="1"/>
  <c r="C11" i="7"/>
  <c r="C47" i="7" s="1"/>
  <c r="D47" i="7" s="1"/>
  <c r="N10" i="7"/>
  <c r="M10" i="7"/>
  <c r="N9" i="7"/>
  <c r="M9" i="7"/>
  <c r="L6" i="7"/>
  <c r="K6" i="7"/>
  <c r="J6" i="7"/>
  <c r="J38" i="7" s="1"/>
  <c r="J123" i="1" s="1"/>
  <c r="I6" i="7"/>
  <c r="H6" i="7"/>
  <c r="H38" i="7" s="1"/>
  <c r="I123" i="1" s="1"/>
  <c r="G6" i="7"/>
  <c r="F6" i="7"/>
  <c r="F38" i="7" s="1"/>
  <c r="H123" i="1" s="1"/>
  <c r="E6" i="7"/>
  <c r="D6" i="7"/>
  <c r="C6" i="7"/>
  <c r="C46" i="7" s="1"/>
  <c r="N6" i="7"/>
  <c r="N5" i="7"/>
  <c r="M5" i="7"/>
  <c r="N4" i="7"/>
  <c r="M4" i="7"/>
  <c r="H31" i="4"/>
  <c r="G70" i="3" s="1"/>
  <c r="H61" i="4"/>
  <c r="H51" i="4"/>
  <c r="H63" i="4" s="1"/>
  <c r="H41" i="4"/>
  <c r="G41" i="4"/>
  <c r="J60" i="4"/>
  <c r="I60" i="4"/>
  <c r="K60" i="4" s="1"/>
  <c r="M60" i="4" s="1"/>
  <c r="O60" i="4" s="1"/>
  <c r="G60" i="4"/>
  <c r="J59" i="4"/>
  <c r="L59" i="4" s="1"/>
  <c r="G59" i="4"/>
  <c r="I59" i="4" s="1"/>
  <c r="J58" i="4"/>
  <c r="G58" i="4"/>
  <c r="I58" i="4" s="1"/>
  <c r="J57" i="4"/>
  <c r="L57" i="4" s="1"/>
  <c r="N57" i="4" s="1"/>
  <c r="P57" i="4" s="1"/>
  <c r="G57" i="4"/>
  <c r="G61" i="4" s="1"/>
  <c r="J50" i="4"/>
  <c r="I50" i="4"/>
  <c r="K50" i="4" s="1"/>
  <c r="M50" i="4" s="1"/>
  <c r="O50" i="4" s="1"/>
  <c r="G50" i="4"/>
  <c r="J49" i="4"/>
  <c r="L49" i="4" s="1"/>
  <c r="G49" i="4"/>
  <c r="I49" i="4" s="1"/>
  <c r="J48" i="4"/>
  <c r="L48" i="4" s="1"/>
  <c r="N48" i="4" s="1"/>
  <c r="P48" i="4" s="1"/>
  <c r="G48" i="4"/>
  <c r="G51" i="4" s="1"/>
  <c r="G63" i="4" s="1"/>
  <c r="J47" i="4"/>
  <c r="G47" i="4"/>
  <c r="G36" i="4"/>
  <c r="J40" i="4"/>
  <c r="G40" i="4"/>
  <c r="I40" i="4" s="1"/>
  <c r="K40" i="4" s="1"/>
  <c r="M40" i="4" s="1"/>
  <c r="O40" i="4" s="1"/>
  <c r="J39" i="4"/>
  <c r="L39" i="4" s="1"/>
  <c r="G39" i="4"/>
  <c r="I39" i="4" s="1"/>
  <c r="J38" i="4"/>
  <c r="G38" i="4"/>
  <c r="I38" i="4" s="1"/>
  <c r="K38" i="4" s="1"/>
  <c r="M38" i="4" s="1"/>
  <c r="O38" i="4" s="1"/>
  <c r="J37" i="4"/>
  <c r="L37" i="4" s="1"/>
  <c r="N37" i="4" s="1"/>
  <c r="P37" i="4" s="1"/>
  <c r="G37" i="4"/>
  <c r="J36" i="4"/>
  <c r="L36" i="4" s="1"/>
  <c r="I36" i="4"/>
  <c r="J28" i="4"/>
  <c r="L28" i="4" s="1"/>
  <c r="G28" i="4"/>
  <c r="I28" i="4" s="1"/>
  <c r="J27" i="4"/>
  <c r="G27" i="4"/>
  <c r="I27" i="4" s="1"/>
  <c r="J26" i="4"/>
  <c r="G26" i="4"/>
  <c r="J25" i="4"/>
  <c r="L25" i="4" s="1"/>
  <c r="G25" i="4"/>
  <c r="I25" i="4" s="1"/>
  <c r="J18" i="4"/>
  <c r="L18" i="4" s="1"/>
  <c r="G18" i="4"/>
  <c r="J17" i="4"/>
  <c r="L17" i="4" s="1"/>
  <c r="G17" i="4"/>
  <c r="I17" i="4" s="1"/>
  <c r="J16" i="4"/>
  <c r="G16" i="4"/>
  <c r="I16" i="4" s="1"/>
  <c r="K16" i="4" s="1"/>
  <c r="M16" i="4" s="1"/>
  <c r="O16" i="4" s="1"/>
  <c r="J15" i="4"/>
  <c r="G15" i="4"/>
  <c r="G19" i="4" s="1"/>
  <c r="N7" i="4"/>
  <c r="P7" i="4" s="1"/>
  <c r="R7" i="4" s="1"/>
  <c r="N6" i="4"/>
  <c r="P6" i="4" s="1"/>
  <c r="N5" i="4"/>
  <c r="L7" i="4"/>
  <c r="L6" i="4"/>
  <c r="L5" i="4"/>
  <c r="L8" i="4"/>
  <c r="N8" i="4" s="1"/>
  <c r="P8" i="4" s="1"/>
  <c r="J8" i="4"/>
  <c r="R8" i="4" s="1"/>
  <c r="J7" i="4"/>
  <c r="J6" i="4"/>
  <c r="J5" i="4"/>
  <c r="J4" i="4"/>
  <c r="L4" i="4" s="1"/>
  <c r="I8" i="4"/>
  <c r="I7" i="4"/>
  <c r="K7" i="4" s="1"/>
  <c r="I6" i="4"/>
  <c r="K6" i="4" s="1"/>
  <c r="M6" i="4" s="1"/>
  <c r="O6" i="4" s="1"/>
  <c r="I5" i="4"/>
  <c r="K5" i="4" s="1"/>
  <c r="I4" i="4"/>
  <c r="K4" i="4" s="1"/>
  <c r="M4" i="4" s="1"/>
  <c r="G8" i="4"/>
  <c r="G7" i="4"/>
  <c r="G6" i="4"/>
  <c r="Q6" i="4" s="1"/>
  <c r="G5" i="4"/>
  <c r="G4" i="4"/>
  <c r="H29" i="4"/>
  <c r="H19" i="4"/>
  <c r="J9" i="4"/>
  <c r="H9" i="4"/>
  <c r="G9" i="4"/>
  <c r="G95" i="3"/>
  <c r="H95" i="3" s="1"/>
  <c r="H90" i="3"/>
  <c r="L89" i="3"/>
  <c r="L88" i="3"/>
  <c r="H87" i="3"/>
  <c r="I87" i="3" s="1"/>
  <c r="J87" i="3" s="1"/>
  <c r="K87" i="3" s="1"/>
  <c r="L86" i="3"/>
  <c r="H85" i="3"/>
  <c r="I85" i="3" s="1"/>
  <c r="K80" i="3"/>
  <c r="J80" i="3"/>
  <c r="I80" i="3"/>
  <c r="H80" i="3"/>
  <c r="G80" i="3"/>
  <c r="L79" i="3"/>
  <c r="L78" i="3"/>
  <c r="L77" i="3"/>
  <c r="L76" i="3"/>
  <c r="K66" i="3"/>
  <c r="J66" i="3"/>
  <c r="I66" i="3"/>
  <c r="H66" i="3"/>
  <c r="G66" i="3"/>
  <c r="L65" i="3"/>
  <c r="L64" i="3"/>
  <c r="F32" i="3"/>
  <c r="G32" i="3" s="1"/>
  <c r="C30" i="3"/>
  <c r="G30" i="3" s="1"/>
  <c r="G26" i="3"/>
  <c r="H26" i="3" s="1"/>
  <c r="G21" i="3"/>
  <c r="H21" i="3" s="1"/>
  <c r="G18" i="3"/>
  <c r="G48" i="3" s="1"/>
  <c r="G17" i="3"/>
  <c r="G47" i="3" s="1"/>
  <c r="G16" i="3"/>
  <c r="G13" i="3"/>
  <c r="G43" i="3" s="1"/>
  <c r="G12" i="3"/>
  <c r="G42" i="3" s="1"/>
  <c r="G11" i="3"/>
  <c r="H11" i="3" s="1"/>
  <c r="F32" i="1"/>
  <c r="G32" i="1" s="1"/>
  <c r="G21" i="1"/>
  <c r="G101" i="1"/>
  <c r="G102" i="1" s="1"/>
  <c r="H94" i="1"/>
  <c r="H99" i="10" s="1"/>
  <c r="H91" i="1"/>
  <c r="H89" i="1"/>
  <c r="I89" i="1" s="1"/>
  <c r="L93" i="1"/>
  <c r="L92" i="1"/>
  <c r="L90" i="1"/>
  <c r="K84" i="1"/>
  <c r="J84" i="1"/>
  <c r="I84" i="1"/>
  <c r="H84" i="1"/>
  <c r="G84" i="1"/>
  <c r="L83" i="1"/>
  <c r="L82" i="1"/>
  <c r="L81" i="1"/>
  <c r="L80" i="1"/>
  <c r="L69" i="1"/>
  <c r="L68" i="1"/>
  <c r="K70" i="1"/>
  <c r="J70" i="1"/>
  <c r="I70" i="1"/>
  <c r="H70" i="1"/>
  <c r="G70" i="1"/>
  <c r="I91" i="1" l="1"/>
  <c r="I96" i="10" s="1"/>
  <c r="H96" i="10"/>
  <c r="M7" i="4"/>
  <c r="O7" i="4" s="1"/>
  <c r="Q7" i="4" s="1"/>
  <c r="Q8" i="4"/>
  <c r="N4" i="4"/>
  <c r="P4" i="4" s="1"/>
  <c r="R4" i="4"/>
  <c r="M9" i="4"/>
  <c r="O4" i="4"/>
  <c r="Q4" i="4" s="1"/>
  <c r="G75" i="1"/>
  <c r="G71" i="3"/>
  <c r="M5" i="4"/>
  <c r="O5" i="4" s="1"/>
  <c r="G72" i="3"/>
  <c r="R5" i="4"/>
  <c r="R6" i="4"/>
  <c r="L11" i="6"/>
  <c r="N11" i="6" s="1"/>
  <c r="J51" i="4"/>
  <c r="L9" i="6"/>
  <c r="N9" i="6" s="1"/>
  <c r="I9" i="4"/>
  <c r="Q50" i="4"/>
  <c r="J41" i="4"/>
  <c r="J3" i="6"/>
  <c r="H13" i="6"/>
  <c r="I84" i="3" s="1"/>
  <c r="K8" i="4"/>
  <c r="M8" i="4" s="1"/>
  <c r="O8" i="4" s="1"/>
  <c r="M26" i="7"/>
  <c r="N9" i="4"/>
  <c r="I48" i="4"/>
  <c r="N36" i="7"/>
  <c r="N26" i="7"/>
  <c r="H102" i="1"/>
  <c r="L6" i="6"/>
  <c r="N6" i="6" s="1"/>
  <c r="N31" i="7"/>
  <c r="P5" i="4"/>
  <c r="D38" i="7"/>
  <c r="L12" i="6"/>
  <c r="N12" i="6" s="1"/>
  <c r="J61" i="4"/>
  <c r="N21" i="7"/>
  <c r="G96" i="3"/>
  <c r="M31" i="7"/>
  <c r="J29" i="4"/>
  <c r="H96" i="3"/>
  <c r="I3" i="6"/>
  <c r="G13" i="6"/>
  <c r="L91" i="3"/>
  <c r="L66" i="3"/>
  <c r="M9" i="6"/>
  <c r="M8" i="6"/>
  <c r="N7" i="6"/>
  <c r="M11" i="6"/>
  <c r="N10" i="6"/>
  <c r="M10" i="6"/>
  <c r="M12" i="6"/>
  <c r="M21" i="7"/>
  <c r="M16" i="7"/>
  <c r="E47" i="7"/>
  <c r="F47" i="7" s="1"/>
  <c r="I38" i="7"/>
  <c r="C49" i="7"/>
  <c r="D49" i="7" s="1"/>
  <c r="E49" i="7" s="1"/>
  <c r="K38" i="7"/>
  <c r="C48" i="7"/>
  <c r="D48" i="7" s="1"/>
  <c r="E48" i="7" s="1"/>
  <c r="G38" i="7"/>
  <c r="M11" i="7"/>
  <c r="F50" i="7"/>
  <c r="G50" i="7" s="1"/>
  <c r="F51" i="7"/>
  <c r="G51" i="7" s="1"/>
  <c r="F52" i="7"/>
  <c r="G52" i="7" s="1"/>
  <c r="E38" i="7"/>
  <c r="M43" i="7"/>
  <c r="C38" i="7"/>
  <c r="M6" i="7"/>
  <c r="K59" i="4"/>
  <c r="M59" i="4" s="1"/>
  <c r="O59" i="4" s="1"/>
  <c r="Q59" i="4"/>
  <c r="Q60" i="4"/>
  <c r="N59" i="4"/>
  <c r="P59" i="4" s="1"/>
  <c r="K58" i="4"/>
  <c r="M58" i="4" s="1"/>
  <c r="O58" i="4" s="1"/>
  <c r="L58" i="4"/>
  <c r="I57" i="4"/>
  <c r="L60" i="4"/>
  <c r="N60" i="4" s="1"/>
  <c r="P60" i="4" s="1"/>
  <c r="R57" i="4"/>
  <c r="K49" i="4"/>
  <c r="M49" i="4" s="1"/>
  <c r="O49" i="4" s="1"/>
  <c r="Q49" i="4"/>
  <c r="N49" i="4"/>
  <c r="P49" i="4" s="1"/>
  <c r="I47" i="4"/>
  <c r="L47" i="4"/>
  <c r="R48" i="4"/>
  <c r="K48" i="4"/>
  <c r="M48" i="4" s="1"/>
  <c r="O48" i="4" s="1"/>
  <c r="L50" i="4"/>
  <c r="N50" i="4" s="1"/>
  <c r="P50" i="4" s="1"/>
  <c r="Q37" i="4"/>
  <c r="K36" i="4"/>
  <c r="N36" i="4"/>
  <c r="K39" i="4"/>
  <c r="M39" i="4" s="1"/>
  <c r="O39" i="4" s="1"/>
  <c r="Q39" i="4"/>
  <c r="N39" i="4"/>
  <c r="P39" i="4" s="1"/>
  <c r="R39" i="4"/>
  <c r="L38" i="4"/>
  <c r="N38" i="4" s="1"/>
  <c r="P38" i="4" s="1"/>
  <c r="Q38" i="4"/>
  <c r="I37" i="4"/>
  <c r="K37" i="4" s="1"/>
  <c r="M37" i="4" s="1"/>
  <c r="O37" i="4" s="1"/>
  <c r="R37" i="4"/>
  <c r="Q40" i="4"/>
  <c r="L40" i="4"/>
  <c r="N40" i="4" s="1"/>
  <c r="P40" i="4" s="1"/>
  <c r="I29" i="4"/>
  <c r="K25" i="4"/>
  <c r="N25" i="4"/>
  <c r="K27" i="4"/>
  <c r="M27" i="4" s="1"/>
  <c r="O27" i="4" s="1"/>
  <c r="Q27" i="4"/>
  <c r="R27" i="4"/>
  <c r="K28" i="4"/>
  <c r="M28" i="4" s="1"/>
  <c r="O28" i="4" s="1"/>
  <c r="Q28" i="4"/>
  <c r="N28" i="4"/>
  <c r="P28" i="4" s="1"/>
  <c r="R28" i="4"/>
  <c r="L27" i="4"/>
  <c r="N27" i="4" s="1"/>
  <c r="P27" i="4" s="1"/>
  <c r="I26" i="4"/>
  <c r="K26" i="4" s="1"/>
  <c r="M26" i="4" s="1"/>
  <c r="O26" i="4" s="1"/>
  <c r="L26" i="4"/>
  <c r="N26" i="4" s="1"/>
  <c r="P26" i="4" s="1"/>
  <c r="G29" i="4"/>
  <c r="G31" i="4" s="1"/>
  <c r="N18" i="4"/>
  <c r="P18" i="4" s="1"/>
  <c r="K17" i="4"/>
  <c r="M17" i="4" s="1"/>
  <c r="O17" i="4" s="1"/>
  <c r="Q17" i="4"/>
  <c r="N17" i="4"/>
  <c r="P17" i="4" s="1"/>
  <c r="I15" i="4"/>
  <c r="I18" i="4"/>
  <c r="K18" i="4" s="1"/>
  <c r="M18" i="4" s="1"/>
  <c r="O18" i="4" s="1"/>
  <c r="Q16" i="4"/>
  <c r="L16" i="4"/>
  <c r="N16" i="4" s="1"/>
  <c r="P16" i="4" s="1"/>
  <c r="L15" i="4"/>
  <c r="J19" i="4"/>
  <c r="J31" i="4" s="1"/>
  <c r="P9" i="4"/>
  <c r="L9" i="4"/>
  <c r="L80" i="3"/>
  <c r="L84" i="1"/>
  <c r="G41" i="3"/>
  <c r="G44" i="3" s="1"/>
  <c r="H18" i="3"/>
  <c r="H48" i="3" s="1"/>
  <c r="C31" i="3"/>
  <c r="G31" i="3" s="1"/>
  <c r="H31" i="3" s="1"/>
  <c r="I31" i="3" s="1"/>
  <c r="J31" i="3" s="1"/>
  <c r="K31" i="3" s="1"/>
  <c r="G51" i="3"/>
  <c r="I26" i="3"/>
  <c r="H53" i="3"/>
  <c r="J85" i="3"/>
  <c r="H30" i="3"/>
  <c r="G33" i="3"/>
  <c r="G55" i="3"/>
  <c r="H32" i="3"/>
  <c r="I32" i="3" s="1"/>
  <c r="J32" i="3" s="1"/>
  <c r="K32" i="3" s="1"/>
  <c r="H41" i="3"/>
  <c r="I11" i="3"/>
  <c r="H51" i="3"/>
  <c r="I21" i="3"/>
  <c r="I95" i="3"/>
  <c r="J95" i="3" s="1"/>
  <c r="K95" i="3" s="1"/>
  <c r="G19" i="3"/>
  <c r="L87" i="3"/>
  <c r="H13" i="3"/>
  <c r="I90" i="3"/>
  <c r="J90" i="3" s="1"/>
  <c r="K90" i="3" s="1"/>
  <c r="H12" i="3"/>
  <c r="H17" i="3"/>
  <c r="G46" i="3"/>
  <c r="G14" i="3"/>
  <c r="H16" i="3"/>
  <c r="G53" i="3"/>
  <c r="L70" i="1"/>
  <c r="H101" i="1"/>
  <c r="I101" i="1" s="1"/>
  <c r="J101" i="1" s="1"/>
  <c r="K101" i="1" s="1"/>
  <c r="J89" i="1"/>
  <c r="I94" i="1"/>
  <c r="J91" i="1"/>
  <c r="K91" i="1" l="1"/>
  <c r="K96" i="10" s="1"/>
  <c r="J96" i="10"/>
  <c r="L96" i="10" s="1"/>
  <c r="J94" i="1"/>
  <c r="I99" i="10"/>
  <c r="H107" i="10"/>
  <c r="H109" i="10" s="1"/>
  <c r="I107" i="10"/>
  <c r="I109" i="10" s="1"/>
  <c r="H70" i="3"/>
  <c r="G74" i="1"/>
  <c r="N47" i="4"/>
  <c r="L51" i="4"/>
  <c r="R9" i="4"/>
  <c r="L31" i="4"/>
  <c r="I70" i="3" s="1"/>
  <c r="K47" i="4"/>
  <c r="I51" i="4"/>
  <c r="K57" i="4"/>
  <c r="I61" i="4"/>
  <c r="I96" i="3"/>
  <c r="N58" i="4"/>
  <c r="L61" i="4"/>
  <c r="L3" i="6"/>
  <c r="J13" i="6"/>
  <c r="J84" i="3" s="1"/>
  <c r="J96" i="3" s="1"/>
  <c r="G123" i="1"/>
  <c r="L123" i="1" s="1"/>
  <c r="N38" i="7"/>
  <c r="K9" i="4"/>
  <c r="Q26" i="4"/>
  <c r="J63" i="4"/>
  <c r="Q5" i="4"/>
  <c r="R18" i="4"/>
  <c r="I41" i="4"/>
  <c r="L41" i="4"/>
  <c r="O9" i="4"/>
  <c r="R26" i="4"/>
  <c r="P36" i="4"/>
  <c r="N41" i="4"/>
  <c r="L29" i="4"/>
  <c r="M36" i="4"/>
  <c r="K41" i="4"/>
  <c r="I88" i="1"/>
  <c r="K3" i="6"/>
  <c r="I13" i="6"/>
  <c r="J88" i="1" s="1"/>
  <c r="J102" i="1" s="1"/>
  <c r="F48" i="7"/>
  <c r="G48" i="7" s="1"/>
  <c r="H48" i="7" s="1"/>
  <c r="I48" i="7" s="1"/>
  <c r="F49" i="7"/>
  <c r="G49" i="7" s="1"/>
  <c r="H49" i="7" s="1"/>
  <c r="I49" i="7" s="1"/>
  <c r="H52" i="7"/>
  <c r="I52" i="7" s="1"/>
  <c r="H51" i="7"/>
  <c r="I51" i="7" s="1"/>
  <c r="H47" i="7"/>
  <c r="I47" i="7" s="1"/>
  <c r="H50" i="7"/>
  <c r="I50" i="7" s="1"/>
  <c r="M38" i="7"/>
  <c r="R59" i="4"/>
  <c r="R60" i="4"/>
  <c r="Q58" i="4"/>
  <c r="R50" i="4"/>
  <c r="Q48" i="4"/>
  <c r="R49" i="4"/>
  <c r="R38" i="4"/>
  <c r="R40" i="4"/>
  <c r="N29" i="4"/>
  <c r="P25" i="4"/>
  <c r="K29" i="4"/>
  <c r="M25" i="4"/>
  <c r="L19" i="4"/>
  <c r="N15" i="4"/>
  <c r="I19" i="4"/>
  <c r="I31" i="4" s="1"/>
  <c r="K15" i="4"/>
  <c r="Q18" i="4"/>
  <c r="R17" i="4"/>
  <c r="R16" i="4"/>
  <c r="I18" i="3"/>
  <c r="I48" i="3" s="1"/>
  <c r="L95" i="3"/>
  <c r="L32" i="3"/>
  <c r="I51" i="3"/>
  <c r="J21" i="3"/>
  <c r="L90" i="3"/>
  <c r="K85" i="3"/>
  <c r="H42" i="3"/>
  <c r="I12" i="3"/>
  <c r="H14" i="3"/>
  <c r="G49" i="3"/>
  <c r="H33" i="3"/>
  <c r="H35" i="3" s="1"/>
  <c r="H55" i="3"/>
  <c r="I30" i="3"/>
  <c r="I13" i="3"/>
  <c r="H43" i="3"/>
  <c r="J11" i="3"/>
  <c r="I41" i="3"/>
  <c r="H19" i="3"/>
  <c r="H46" i="3"/>
  <c r="I16" i="3"/>
  <c r="J26" i="3"/>
  <c r="I53" i="3"/>
  <c r="I17" i="3"/>
  <c r="H47" i="3"/>
  <c r="L31" i="3"/>
  <c r="G35" i="3"/>
  <c r="G22" i="3"/>
  <c r="K89" i="1"/>
  <c r="L101" i="1"/>
  <c r="L91" i="1"/>
  <c r="H111" i="10" l="1"/>
  <c r="I111" i="10"/>
  <c r="K94" i="1"/>
  <c r="K99" i="10" s="1"/>
  <c r="J99" i="10"/>
  <c r="L99" i="10" s="1"/>
  <c r="K107" i="10"/>
  <c r="H74" i="1"/>
  <c r="H71" i="3"/>
  <c r="H72" i="3" s="1"/>
  <c r="R36" i="4"/>
  <c r="P41" i="4"/>
  <c r="K31" i="4"/>
  <c r="I74" i="1" s="1"/>
  <c r="J18" i="3"/>
  <c r="J48" i="3" s="1"/>
  <c r="L48" i="3" s="1"/>
  <c r="P58" i="4"/>
  <c r="N61" i="4"/>
  <c r="G76" i="1"/>
  <c r="M57" i="4"/>
  <c r="K61" i="4"/>
  <c r="M47" i="4"/>
  <c r="K51" i="4"/>
  <c r="K63" i="4" s="1"/>
  <c r="I75" i="1" s="1"/>
  <c r="Q9" i="4"/>
  <c r="P47" i="4"/>
  <c r="N51" i="4"/>
  <c r="O36" i="4"/>
  <c r="O41" i="4" s="1"/>
  <c r="M41" i="4"/>
  <c r="Q36" i="4"/>
  <c r="L63" i="4"/>
  <c r="I71" i="3" s="1"/>
  <c r="I72" i="3" s="1"/>
  <c r="I63" i="4"/>
  <c r="I102" i="1"/>
  <c r="K13" i="6"/>
  <c r="K88" i="1" s="1"/>
  <c r="M3" i="6"/>
  <c r="J51" i="7"/>
  <c r="K51" i="7" s="1"/>
  <c r="J47" i="7"/>
  <c r="K47" i="7" s="1"/>
  <c r="J52" i="7"/>
  <c r="K52" i="7" s="1"/>
  <c r="J49" i="7"/>
  <c r="K49" i="7" s="1"/>
  <c r="O25" i="4"/>
  <c r="O29" i="4" s="1"/>
  <c r="M29" i="4"/>
  <c r="Q29" i="4" s="1"/>
  <c r="P29" i="4"/>
  <c r="R29" i="4" s="1"/>
  <c r="R25" i="4"/>
  <c r="K19" i="4"/>
  <c r="M15" i="4"/>
  <c r="N19" i="4"/>
  <c r="N31" i="4" s="1"/>
  <c r="J70" i="3" s="1"/>
  <c r="P15" i="4"/>
  <c r="H49" i="3"/>
  <c r="I42" i="3"/>
  <c r="J12" i="3"/>
  <c r="J16" i="3"/>
  <c r="I46" i="3"/>
  <c r="I19" i="3"/>
  <c r="L85" i="3"/>
  <c r="I14" i="3"/>
  <c r="K21" i="3"/>
  <c r="K51" i="3" s="1"/>
  <c r="J51" i="3"/>
  <c r="L21" i="3"/>
  <c r="G57" i="3"/>
  <c r="K11" i="3"/>
  <c r="L11" i="3" s="1"/>
  <c r="J41" i="3"/>
  <c r="J53" i="3"/>
  <c r="K26" i="3"/>
  <c r="L26" i="3"/>
  <c r="H22" i="3"/>
  <c r="H37" i="3" s="1"/>
  <c r="G37" i="3"/>
  <c r="I43" i="3"/>
  <c r="J13" i="3"/>
  <c r="I55" i="3"/>
  <c r="I33" i="3"/>
  <c r="J30" i="3"/>
  <c r="I47" i="3"/>
  <c r="J17" i="3"/>
  <c r="H44" i="3"/>
  <c r="K18" i="3"/>
  <c r="K48" i="3" s="1"/>
  <c r="L89" i="1"/>
  <c r="K109" i="10" l="1"/>
  <c r="J107" i="10"/>
  <c r="J109" i="10" s="1"/>
  <c r="K102" i="1"/>
  <c r="L94" i="1"/>
  <c r="I76" i="1"/>
  <c r="N63" i="4"/>
  <c r="J71" i="3" s="1"/>
  <c r="J72" i="3" s="1"/>
  <c r="P61" i="4"/>
  <c r="R58" i="4"/>
  <c r="Q41" i="4"/>
  <c r="R61" i="4"/>
  <c r="P51" i="4"/>
  <c r="R51" i="4" s="1"/>
  <c r="R47" i="4"/>
  <c r="I44" i="3"/>
  <c r="O47" i="4"/>
  <c r="M51" i="4"/>
  <c r="H75" i="1"/>
  <c r="R41" i="4"/>
  <c r="O57" i="4"/>
  <c r="M61" i="4"/>
  <c r="H76" i="1"/>
  <c r="M13" i="6"/>
  <c r="L13" i="6"/>
  <c r="N3" i="6"/>
  <c r="L88" i="1"/>
  <c r="L102" i="1"/>
  <c r="L49" i="7"/>
  <c r="L47" i="7"/>
  <c r="M52" i="7"/>
  <c r="L51" i="7"/>
  <c r="J50" i="7"/>
  <c r="K50" i="7" s="1"/>
  <c r="M49" i="7"/>
  <c r="M47" i="7"/>
  <c r="M51" i="7"/>
  <c r="J48" i="7"/>
  <c r="K48" i="7" s="1"/>
  <c r="Q25" i="4"/>
  <c r="P19" i="4"/>
  <c r="P31" i="4" s="1"/>
  <c r="R15" i="4"/>
  <c r="R19" i="4"/>
  <c r="M19" i="4"/>
  <c r="M31" i="4" s="1"/>
  <c r="J74" i="1" s="1"/>
  <c r="O15" i="4"/>
  <c r="L51" i="3"/>
  <c r="J14" i="3"/>
  <c r="L18" i="3"/>
  <c r="I22" i="3"/>
  <c r="H57" i="3"/>
  <c r="H60" i="3" s="1"/>
  <c r="H98" i="3" s="1"/>
  <c r="K30" i="3"/>
  <c r="J33" i="3"/>
  <c r="J35" i="3" s="1"/>
  <c r="J55" i="3"/>
  <c r="K12" i="3"/>
  <c r="K14" i="3" s="1"/>
  <c r="J42" i="3"/>
  <c r="K53" i="3"/>
  <c r="L53" i="3" s="1"/>
  <c r="K17" i="3"/>
  <c r="J47" i="3"/>
  <c r="I49" i="3"/>
  <c r="I57" i="3" s="1"/>
  <c r="K41" i="3"/>
  <c r="G60" i="3"/>
  <c r="I35" i="3"/>
  <c r="J46" i="3"/>
  <c r="K16" i="3"/>
  <c r="J19" i="3"/>
  <c r="J22" i="3" s="1"/>
  <c r="K13" i="3"/>
  <c r="K43" i="3" s="1"/>
  <c r="J43" i="3"/>
  <c r="L43" i="3" s="1"/>
  <c r="L13" i="3"/>
  <c r="K111" i="10" l="1"/>
  <c r="J111" i="10"/>
  <c r="L109" i="10"/>
  <c r="L111" i="10" s="1"/>
  <c r="L107" i="10"/>
  <c r="K70" i="3"/>
  <c r="R31" i="4"/>
  <c r="O61" i="4"/>
  <c r="Q61" i="4" s="1"/>
  <c r="Q57" i="4"/>
  <c r="M63" i="4"/>
  <c r="O51" i="4"/>
  <c r="Q47" i="4"/>
  <c r="P63" i="4"/>
  <c r="K71" i="3" s="1"/>
  <c r="L71" i="3" s="1"/>
  <c r="R63" i="4"/>
  <c r="K84" i="3"/>
  <c r="N13" i="6"/>
  <c r="M50" i="7"/>
  <c r="L50" i="7"/>
  <c r="M48" i="7"/>
  <c r="L52" i="7"/>
  <c r="O19" i="4"/>
  <c r="Q15" i="4"/>
  <c r="L14" i="3"/>
  <c r="J37" i="3"/>
  <c r="K19" i="3"/>
  <c r="L19" i="3" s="1"/>
  <c r="K46" i="3"/>
  <c r="L46" i="3" s="1"/>
  <c r="L16" i="3"/>
  <c r="J49" i="3"/>
  <c r="G98" i="3"/>
  <c r="I37" i="3"/>
  <c r="H100" i="3"/>
  <c r="H103" i="3" s="1"/>
  <c r="H111" i="3" s="1"/>
  <c r="H125" i="1" s="1"/>
  <c r="K33" i="3"/>
  <c r="K55" i="3"/>
  <c r="L55" i="3" s="1"/>
  <c r="L30" i="3"/>
  <c r="K42" i="3"/>
  <c r="K44" i="3" s="1"/>
  <c r="L12" i="3"/>
  <c r="L41" i="3"/>
  <c r="J44" i="3"/>
  <c r="K47" i="3"/>
  <c r="L47" i="3" s="1"/>
  <c r="L17" i="3"/>
  <c r="Q19" i="4" l="1"/>
  <c r="O31" i="4"/>
  <c r="J75" i="1"/>
  <c r="K72" i="3"/>
  <c r="L72" i="3" s="1"/>
  <c r="L70" i="3"/>
  <c r="Q51" i="4"/>
  <c r="O63" i="4"/>
  <c r="K75" i="1" s="1"/>
  <c r="K96" i="3"/>
  <c r="L96" i="3" s="1"/>
  <c r="L84" i="3"/>
  <c r="L48" i="7"/>
  <c r="L42" i="3"/>
  <c r="J57" i="3"/>
  <c r="J60" i="3" s="1"/>
  <c r="J98" i="3" s="1"/>
  <c r="L44" i="3"/>
  <c r="G100" i="3"/>
  <c r="K49" i="3"/>
  <c r="L49" i="3" s="1"/>
  <c r="I60" i="3"/>
  <c r="K22" i="3"/>
  <c r="K35" i="3"/>
  <c r="L35" i="3" s="1"/>
  <c r="L33" i="3"/>
  <c r="Q63" i="4" l="1"/>
  <c r="L75" i="1"/>
  <c r="J76" i="1"/>
  <c r="K74" i="1"/>
  <c r="Q31" i="4"/>
  <c r="J100" i="3"/>
  <c r="J103" i="3" s="1"/>
  <c r="J111" i="3" s="1"/>
  <c r="J125" i="1" s="1"/>
  <c r="I98" i="3"/>
  <c r="K37" i="3"/>
  <c r="L22" i="3"/>
  <c r="G103" i="3"/>
  <c r="K57" i="3"/>
  <c r="L57" i="3" s="1"/>
  <c r="K76" i="1" l="1"/>
  <c r="L74" i="1"/>
  <c r="L76" i="1"/>
  <c r="I100" i="3"/>
  <c r="K60" i="3"/>
  <c r="L37" i="3"/>
  <c r="G111" i="3"/>
  <c r="G125" i="1" s="1"/>
  <c r="K98" i="3" l="1"/>
  <c r="L60" i="3"/>
  <c r="I103" i="3"/>
  <c r="I111" i="3" l="1"/>
  <c r="I125" i="1" s="1"/>
  <c r="K100" i="3"/>
  <c r="L98" i="3"/>
  <c r="K103" i="3" l="1"/>
  <c r="L100" i="3"/>
  <c r="L103" i="3" l="1"/>
  <c r="K111" i="3"/>
  <c r="K125" i="1" s="1"/>
  <c r="L125" i="1" s="1"/>
  <c r="L111" i="3" l="1"/>
  <c r="H32" i="1" l="1"/>
  <c r="C31" i="1"/>
  <c r="G26" i="1"/>
  <c r="G51" i="1"/>
  <c r="G17" i="1"/>
  <c r="G18" i="1"/>
  <c r="G13" i="1"/>
  <c r="G12" i="1"/>
  <c r="G16" i="1"/>
  <c r="G31" i="1" l="1"/>
  <c r="H58" i="1"/>
  <c r="J58" i="1"/>
  <c r="I58" i="1"/>
  <c r="K58" i="1"/>
  <c r="H16" i="1"/>
  <c r="I16" i="1" s="1"/>
  <c r="J16" i="1" s="1"/>
  <c r="K16" i="1" s="1"/>
  <c r="K46" i="1" s="1"/>
  <c r="G43" i="1"/>
  <c r="H17" i="1"/>
  <c r="I17" i="1" s="1"/>
  <c r="J17" i="1" s="1"/>
  <c r="K17" i="1" s="1"/>
  <c r="K47" i="1" s="1"/>
  <c r="G53" i="1"/>
  <c r="G41" i="1"/>
  <c r="H12" i="1"/>
  <c r="H42" i="1" s="1"/>
  <c r="H18" i="1"/>
  <c r="H48" i="1" s="1"/>
  <c r="I32" i="1"/>
  <c r="J32" i="1" s="1"/>
  <c r="K32" i="1" s="1"/>
  <c r="G42" i="1"/>
  <c r="J47" i="1"/>
  <c r="H47" i="1"/>
  <c r="G47" i="1"/>
  <c r="G48" i="1"/>
  <c r="G46" i="1"/>
  <c r="H46" i="1"/>
  <c r="H11" i="1"/>
  <c r="G30" i="1"/>
  <c r="G57" i="1" s="1"/>
  <c r="H26" i="1"/>
  <c r="H31" i="1"/>
  <c r="I31" i="1" s="1"/>
  <c r="J31" i="1" s="1"/>
  <c r="K31" i="1" s="1"/>
  <c r="H21" i="1"/>
  <c r="H13" i="1"/>
  <c r="G59" i="1" l="1"/>
  <c r="G61" i="1" s="1"/>
  <c r="L58" i="1"/>
  <c r="I46" i="1"/>
  <c r="L32" i="1"/>
  <c r="J46" i="1"/>
  <c r="L16" i="1"/>
  <c r="G44" i="1"/>
  <c r="G33" i="1"/>
  <c r="H49" i="1"/>
  <c r="L46" i="1"/>
  <c r="G49" i="1"/>
  <c r="I47" i="1"/>
  <c r="L17" i="1"/>
  <c r="L31" i="1"/>
  <c r="G31" i="11" s="1"/>
  <c r="H53" i="1"/>
  <c r="H30" i="1"/>
  <c r="I12" i="1"/>
  <c r="I18" i="1"/>
  <c r="I11" i="1"/>
  <c r="H41" i="1"/>
  <c r="I21" i="1"/>
  <c r="I13" i="1"/>
  <c r="H43" i="1"/>
  <c r="I26" i="1"/>
  <c r="H31" i="11" l="1"/>
  <c r="I31" i="11" s="1"/>
  <c r="J31" i="11" s="1"/>
  <c r="K31" i="11" s="1"/>
  <c r="H33" i="1"/>
  <c r="H35" i="1" s="1"/>
  <c r="H57" i="1"/>
  <c r="H59" i="1" s="1"/>
  <c r="H44" i="1"/>
  <c r="L47" i="1"/>
  <c r="G35" i="1"/>
  <c r="J18" i="1"/>
  <c r="I30" i="1"/>
  <c r="I42" i="1"/>
  <c r="I53" i="1"/>
  <c r="J12" i="1"/>
  <c r="K12" i="1" s="1"/>
  <c r="L12" i="1" s="1"/>
  <c r="I48" i="1"/>
  <c r="J11" i="1"/>
  <c r="I41" i="1"/>
  <c r="J13" i="1"/>
  <c r="I43" i="1"/>
  <c r="J21" i="1"/>
  <c r="J26" i="1"/>
  <c r="L31" i="11" l="1"/>
  <c r="I33" i="1"/>
  <c r="I35" i="1" s="1"/>
  <c r="I57" i="1"/>
  <c r="I59" i="1" s="1"/>
  <c r="I61" i="1" s="1"/>
  <c r="H61" i="1"/>
  <c r="J30" i="1"/>
  <c r="K30" i="1" s="1"/>
  <c r="L30" i="1" s="1"/>
  <c r="G30" i="11" s="1"/>
  <c r="I49" i="1"/>
  <c r="J42" i="1"/>
  <c r="J48" i="1"/>
  <c r="J49" i="1" s="1"/>
  <c r="K18" i="1"/>
  <c r="L18" i="1" s="1"/>
  <c r="I44" i="1"/>
  <c r="J53" i="1"/>
  <c r="K13" i="1"/>
  <c r="L13" i="1" s="1"/>
  <c r="J43" i="1"/>
  <c r="K11" i="1"/>
  <c r="L11" i="1" s="1"/>
  <c r="J41" i="1"/>
  <c r="K42" i="1"/>
  <c r="K21" i="1"/>
  <c r="L21" i="1" s="1"/>
  <c r="K26" i="1"/>
  <c r="H30" i="11" l="1"/>
  <c r="G33" i="11"/>
  <c r="G57" i="11"/>
  <c r="K33" i="1"/>
  <c r="K57" i="1"/>
  <c r="K59" i="1" s="1"/>
  <c r="K61" i="1" s="1"/>
  <c r="J33" i="1"/>
  <c r="J35" i="1" s="1"/>
  <c r="J57" i="1"/>
  <c r="J59" i="1" s="1"/>
  <c r="K48" i="1"/>
  <c r="K49" i="1" s="1"/>
  <c r="L42" i="1"/>
  <c r="K35" i="1"/>
  <c r="L26" i="1"/>
  <c r="J44" i="1"/>
  <c r="L49" i="1"/>
  <c r="L48" i="1"/>
  <c r="L51" i="1"/>
  <c r="K53" i="1"/>
  <c r="L53" i="1" s="1"/>
  <c r="K43" i="1"/>
  <c r="L43" i="1" s="1"/>
  <c r="K41" i="1"/>
  <c r="L35" i="1" l="1"/>
  <c r="L33" i="1"/>
  <c r="J61" i="1"/>
  <c r="L59" i="1"/>
  <c r="L57" i="1"/>
  <c r="G59" i="11"/>
  <c r="G35" i="11"/>
  <c r="G37" i="11" s="1"/>
  <c r="I30" i="11"/>
  <c r="H33" i="11"/>
  <c r="H35" i="11" s="1"/>
  <c r="H37" i="11" s="1"/>
  <c r="H57" i="11"/>
  <c r="H59" i="11" s="1"/>
  <c r="H61" i="11" s="1"/>
  <c r="K44" i="1"/>
  <c r="L44" i="1" s="1"/>
  <c r="L41" i="1"/>
  <c r="K19" i="1"/>
  <c r="J19" i="1"/>
  <c r="I19" i="1"/>
  <c r="H19" i="1"/>
  <c r="G19" i="1"/>
  <c r="K14" i="1"/>
  <c r="J14" i="1"/>
  <c r="J22" i="1" s="1"/>
  <c r="J37" i="1" s="1"/>
  <c r="I14" i="1"/>
  <c r="I22" i="1" s="1"/>
  <c r="I37" i="1" s="1"/>
  <c r="H14" i="1"/>
  <c r="H22" i="1" s="1"/>
  <c r="H37" i="1" s="1"/>
  <c r="G14" i="1"/>
  <c r="H64" i="11" l="1"/>
  <c r="H104" i="11" s="1"/>
  <c r="J30" i="11"/>
  <c r="I57" i="11"/>
  <c r="I59" i="11" s="1"/>
  <c r="I61" i="11" s="1"/>
  <c r="I33" i="11"/>
  <c r="I35" i="11" s="1"/>
  <c r="I37" i="11" s="1"/>
  <c r="G61" i="11"/>
  <c r="G64" i="11" s="1"/>
  <c r="L19" i="1"/>
  <c r="K22" i="1"/>
  <c r="K37" i="1" s="1"/>
  <c r="K64" i="1" s="1"/>
  <c r="K104" i="1" s="1"/>
  <c r="L14" i="1"/>
  <c r="G22" i="1"/>
  <c r="L61" i="1"/>
  <c r="J64" i="1"/>
  <c r="J104" i="1" s="1"/>
  <c r="I64" i="1"/>
  <c r="I104" i="1" s="1"/>
  <c r="H64" i="1"/>
  <c r="H104" i="1" s="1"/>
  <c r="G104" i="11" l="1"/>
  <c r="I64" i="11"/>
  <c r="I104" i="11" s="1"/>
  <c r="K30" i="11"/>
  <c r="J57" i="11"/>
  <c r="J33" i="11"/>
  <c r="H106" i="11"/>
  <c r="H108" i="11"/>
  <c r="H111" i="11" s="1"/>
  <c r="H119" i="11" s="1"/>
  <c r="H122" i="11" s="1"/>
  <c r="H126" i="11" s="1"/>
  <c r="G37" i="1"/>
  <c r="L37" i="1" s="1"/>
  <c r="L22" i="1"/>
  <c r="K106" i="1"/>
  <c r="J106" i="1"/>
  <c r="I106" i="1"/>
  <c r="H106" i="1"/>
  <c r="I108" i="11" l="1"/>
  <c r="I111" i="11" s="1"/>
  <c r="I119" i="11" s="1"/>
  <c r="I122" i="11" s="1"/>
  <c r="I126" i="11" s="1"/>
  <c r="I106" i="11"/>
  <c r="J59" i="11"/>
  <c r="J35" i="11"/>
  <c r="J37" i="11" s="1"/>
  <c r="K33" i="11"/>
  <c r="K35" i="11" s="1"/>
  <c r="K57" i="11"/>
  <c r="K59" i="11" s="1"/>
  <c r="K61" i="11" s="1"/>
  <c r="L30" i="11"/>
  <c r="G108" i="11"/>
  <c r="G106" i="11"/>
  <c r="G64" i="1"/>
  <c r="G104" i="1" s="1"/>
  <c r="G108" i="1" s="1"/>
  <c r="C53" i="7"/>
  <c r="D46" i="7"/>
  <c r="G111" i="11" l="1"/>
  <c r="L35" i="11"/>
  <c r="K37" i="11"/>
  <c r="K64" i="11" s="1"/>
  <c r="K104" i="11" s="1"/>
  <c r="L57" i="11"/>
  <c r="J61" i="11"/>
  <c r="J64" i="11" s="1"/>
  <c r="L59" i="11"/>
  <c r="L33" i="11"/>
  <c r="L64" i="1"/>
  <c r="G111" i="1"/>
  <c r="G119" i="1" s="1"/>
  <c r="G122" i="1" s="1"/>
  <c r="G126" i="1" s="1"/>
  <c r="G106" i="1"/>
  <c r="L104" i="1"/>
  <c r="L106" i="1" s="1"/>
  <c r="E53" i="7"/>
  <c r="F46" i="7"/>
  <c r="L61" i="11" l="1"/>
  <c r="L37" i="11"/>
  <c r="J104" i="11"/>
  <c r="L64" i="11"/>
  <c r="K106" i="11"/>
  <c r="K108" i="11"/>
  <c r="K111" i="11" s="1"/>
  <c r="K119" i="11" s="1"/>
  <c r="K122" i="11" s="1"/>
  <c r="K126" i="11" s="1"/>
  <c r="G119" i="11"/>
  <c r="H113" i="10"/>
  <c r="H116" i="10" s="1"/>
  <c r="H124" i="10" s="1"/>
  <c r="H127" i="10" s="1"/>
  <c r="H131" i="10" s="1"/>
  <c r="H108" i="1"/>
  <c r="H111" i="1" s="1"/>
  <c r="H119" i="1" s="1"/>
  <c r="H122" i="1" s="1"/>
  <c r="H126" i="1" s="1"/>
  <c r="G53" i="7"/>
  <c r="H46" i="7"/>
  <c r="G122" i="11" l="1"/>
  <c r="J106" i="11"/>
  <c r="J108" i="11"/>
  <c r="L104" i="11"/>
  <c r="L106" i="11" s="1"/>
  <c r="I113" i="10"/>
  <c r="I108" i="1"/>
  <c r="I111" i="1" s="1"/>
  <c r="I53" i="7"/>
  <c r="J46" i="7"/>
  <c r="J111" i="11" l="1"/>
  <c r="L108" i="11"/>
  <c r="G126" i="11"/>
  <c r="J113" i="10"/>
  <c r="J116" i="10" s="1"/>
  <c r="J124" i="10" s="1"/>
  <c r="J127" i="10" s="1"/>
  <c r="J131" i="10" s="1"/>
  <c r="J108" i="1"/>
  <c r="J111" i="1" s="1"/>
  <c r="J119" i="1" s="1"/>
  <c r="J122" i="1" s="1"/>
  <c r="J126" i="1" s="1"/>
  <c r="I116" i="10"/>
  <c r="I119" i="1"/>
  <c r="L46" i="7"/>
  <c r="L111" i="11" l="1"/>
  <c r="J119" i="11"/>
  <c r="I124" i="10"/>
  <c r="I122" i="1"/>
  <c r="K53" i="7"/>
  <c r="M46" i="7"/>
  <c r="J122" i="11" l="1"/>
  <c r="L119" i="11"/>
  <c r="K113" i="10"/>
  <c r="K108" i="1"/>
  <c r="I127" i="10"/>
  <c r="M53" i="7"/>
  <c r="I126" i="1"/>
  <c r="J126" i="11" l="1"/>
  <c r="L126" i="11" s="1"/>
  <c r="L122" i="11"/>
  <c r="I131" i="10"/>
  <c r="K116" i="10"/>
  <c r="L113" i="10"/>
  <c r="K111" i="1"/>
  <c r="L108" i="1"/>
  <c r="K124" i="10" l="1"/>
  <c r="L116" i="10"/>
  <c r="K119" i="1"/>
  <c r="L111" i="1"/>
  <c r="K127" i="10" l="1"/>
  <c r="L124" i="10"/>
  <c r="K122" i="1"/>
  <c r="L119" i="1"/>
  <c r="K131" i="10" l="1"/>
  <c r="L131" i="10" s="1"/>
  <c r="L127" i="10"/>
  <c r="K126" i="1"/>
  <c r="L126" i="1" s="1"/>
  <c r="L122" i="1"/>
</calcChain>
</file>

<file path=xl/sharedStrings.xml><?xml version="1.0" encoding="utf-8"?>
<sst xmlns="http://schemas.openxmlformats.org/spreadsheetml/2006/main" count="1376" uniqueCount="251">
  <si>
    <t>OU Proposal Number:</t>
  </si>
  <si>
    <t>Research Development Officer:</t>
  </si>
  <si>
    <t>Grant &amp; Contract Officer:</t>
  </si>
  <si>
    <t>Principal Investigator:</t>
  </si>
  <si>
    <t>Proposal Title:</t>
  </si>
  <si>
    <t>Project Period:</t>
  </si>
  <si>
    <t>Institution:</t>
  </si>
  <si>
    <t>Oakland University, 2200 N. Squirrel Road, Rochester, MI 48309-4401</t>
  </si>
  <si>
    <t>Banner Code</t>
  </si>
  <si>
    <t>Salaries and Wages: Senior Personnel</t>
  </si>
  <si>
    <t>Principal Investigator: 12-month appointment</t>
  </si>
  <si>
    <t>Salary</t>
  </si>
  <si>
    <t>Percent Effort</t>
  </si>
  <si>
    <t>Person-Months</t>
  </si>
  <si>
    <t>Year 1</t>
  </si>
  <si>
    <t>Year 2</t>
  </si>
  <si>
    <t>Year 3</t>
  </si>
  <si>
    <t>Year 4</t>
  </si>
  <si>
    <t>Year 5</t>
  </si>
  <si>
    <t>Total</t>
  </si>
  <si>
    <t>Principal Investigator: Academic Year Effort</t>
  </si>
  <si>
    <t>Principal Investigator: Summer Effort</t>
  </si>
  <si>
    <t>Subtotal, PI Salary</t>
  </si>
  <si>
    <t>Co-Principal Investigator: 12-month appointment</t>
  </si>
  <si>
    <t>Co-Principal Investigator: Academic Year Effort</t>
  </si>
  <si>
    <t>Co-Principal Investigator: Summer Effort</t>
  </si>
  <si>
    <t>Subtotal, Co-PI Salary</t>
  </si>
  <si>
    <t>Research staff: 12-month appointment</t>
  </si>
  <si>
    <t>Total Senior Personnel</t>
  </si>
  <si>
    <t>Wage Rate</t>
  </si>
  <si>
    <t>Weeks per Year</t>
  </si>
  <si>
    <t>Hours per Week</t>
  </si>
  <si>
    <t>Salaries and Wages: Other Personnel - Undergraduate Students</t>
  </si>
  <si>
    <t>Number of Students</t>
  </si>
  <si>
    <t>Salaries and Wages: Other Personnel - Graduate Students</t>
  </si>
  <si>
    <t>Term</t>
  </si>
  <si>
    <t>Summer</t>
  </si>
  <si>
    <t>Stipend Rate</t>
  </si>
  <si>
    <t>AY</t>
  </si>
  <si>
    <t>Subtotal, Graduate Students</t>
  </si>
  <si>
    <t>Total Other Personnel</t>
  </si>
  <si>
    <t>Total Salaries and Wages</t>
  </si>
  <si>
    <t>Fringe Benefits</t>
  </si>
  <si>
    <t>Current Rate</t>
  </si>
  <si>
    <t>Subtotal, PI Fringe Benefits</t>
  </si>
  <si>
    <t>Subtotal, Co-PI Fringe Benefits</t>
  </si>
  <si>
    <t>Undergraduate students</t>
  </si>
  <si>
    <t>Graduate students (summer only)</t>
  </si>
  <si>
    <t>Wellness stipend (per graduate student)</t>
  </si>
  <si>
    <t>Total Fringe Benefits</t>
  </si>
  <si>
    <t>Capital Equipment (Threshhold = $10,000)</t>
  </si>
  <si>
    <t>Item description</t>
  </si>
  <si>
    <t>Total Capital Equipment</t>
  </si>
  <si>
    <t>Travel (See Travel tab for details)</t>
  </si>
  <si>
    <t>Domestic travel</t>
  </si>
  <si>
    <t>International travel</t>
  </si>
  <si>
    <t>Total Travel</t>
  </si>
  <si>
    <t>Participant Support</t>
  </si>
  <si>
    <t>Participant Support (See Participant Support tab for details)</t>
  </si>
  <si>
    <t>Stipends</t>
  </si>
  <si>
    <t>G010</t>
  </si>
  <si>
    <t>Meals &amp; Housing</t>
  </si>
  <si>
    <t>Travel</t>
  </si>
  <si>
    <t>Supplies/Other</t>
  </si>
  <si>
    <t>Total Participant Support Costs</t>
  </si>
  <si>
    <t>Other Direct Costs</t>
  </si>
  <si>
    <t>Materials and Supplies (see M&amp;S tab for details)</t>
  </si>
  <si>
    <t>Publication costs</t>
  </si>
  <si>
    <t>Consultant services</t>
  </si>
  <si>
    <t>Computer services</t>
  </si>
  <si>
    <t>Incentives for human subjects</t>
  </si>
  <si>
    <t>Honoraria</t>
  </si>
  <si>
    <t>Data management and sharing costs</t>
  </si>
  <si>
    <t>Subcontracts/Subawards (See subawards tab for details)</t>
  </si>
  <si>
    <t>G0005</t>
  </si>
  <si>
    <t>Graduate Student Tuition Remission</t>
  </si>
  <si>
    <t>Number of GRAs</t>
  </si>
  <si>
    <t>Tuition Rate</t>
  </si>
  <si>
    <t>Credit Hours</t>
  </si>
  <si>
    <t>Total Other Direct Costs</t>
  </si>
  <si>
    <t>Total Direct Costs</t>
  </si>
  <si>
    <t>5211 Federal/5216 All Else</t>
  </si>
  <si>
    <t>Total Salaries, Wages, &amp; Fringe Benefits</t>
  </si>
  <si>
    <t>Modified Total Direct Costs Base</t>
  </si>
  <si>
    <t>Indirect Costs</t>
  </si>
  <si>
    <t>Applicable Rate</t>
  </si>
  <si>
    <t>Organized Research On Campus = 53.00%</t>
  </si>
  <si>
    <t>Instruction On Campus = 50.00%</t>
  </si>
  <si>
    <t>Other Sponsored Activities On Campus = 31.50%</t>
  </si>
  <si>
    <t>All Programs Off Campus = 26.00%</t>
  </si>
  <si>
    <t>Predetermined for the period 7/1/25-6/30/28; provisional thereafter</t>
  </si>
  <si>
    <t>Per DHHS agreement dated 10/31/2024</t>
  </si>
  <si>
    <t>Total Costs</t>
  </si>
  <si>
    <t>Total Sponsor Costs</t>
  </si>
  <si>
    <t>Total OU Cost Sharing</t>
  </si>
  <si>
    <t>Total Project Cost</t>
  </si>
  <si>
    <t>Number of Subs</t>
  </si>
  <si>
    <t>Total Subawardee Cost Sharing</t>
  </si>
  <si>
    <t>Total Third-Party Cost-Sharing (see tab for details)</t>
  </si>
  <si>
    <t>Total Direct Costs Less Consortium Indirect Costs</t>
  </si>
  <si>
    <t xml:space="preserve">Materials and Supplies </t>
  </si>
  <si>
    <t>Domestic Travel</t>
  </si>
  <si>
    <t>Conference</t>
  </si>
  <si>
    <t>Airfare</t>
  </si>
  <si>
    <t>Lodging</t>
  </si>
  <si>
    <t>Meals &amp; Incidental Expenses</t>
  </si>
  <si>
    <t>Ground Transportation</t>
  </si>
  <si>
    <t>Conference Registration Fees</t>
  </si>
  <si>
    <t>Conference location:</t>
  </si>
  <si>
    <t>Number of People</t>
  </si>
  <si>
    <t>Number of Days</t>
  </si>
  <si>
    <t>Rate</t>
  </si>
  <si>
    <t>Agency</t>
  </si>
  <si>
    <t>OU Cost Share</t>
  </si>
  <si>
    <t>Subtotal, Conference travel</t>
  </si>
  <si>
    <t>Collaboration</t>
  </si>
  <si>
    <t>Collaborative location:</t>
  </si>
  <si>
    <t>Subtotal, Collaborative travel</t>
  </si>
  <si>
    <t>Fieldwork</t>
  </si>
  <si>
    <t>Fieldwork location:</t>
  </si>
  <si>
    <t>Subtotal, Fieldwork travel</t>
  </si>
  <si>
    <t>Subtotal, Domestic travel</t>
  </si>
  <si>
    <t>International Travel</t>
  </si>
  <si>
    <t>Subtotal, International travel</t>
  </si>
  <si>
    <t>Subawards/Subcontracts</t>
  </si>
  <si>
    <t>Sub's Cost Share</t>
  </si>
  <si>
    <t>Institution 1</t>
  </si>
  <si>
    <t>Direct costs</t>
  </si>
  <si>
    <t>Indirect costs</t>
  </si>
  <si>
    <t>Subtotal, Institution 1</t>
  </si>
  <si>
    <t>Total Subawards</t>
  </si>
  <si>
    <t>Institution 2</t>
  </si>
  <si>
    <t>Subtotal, Institution 2</t>
  </si>
  <si>
    <t>Institution 3</t>
  </si>
  <si>
    <t>Subtotal, Institution 3</t>
  </si>
  <si>
    <t>Institution 4</t>
  </si>
  <si>
    <t>Subtotal, Institution 4</t>
  </si>
  <si>
    <t>Institution 5</t>
  </si>
  <si>
    <t>Subtotal, Institution 5</t>
  </si>
  <si>
    <t>Institution 6</t>
  </si>
  <si>
    <t>Subtotal, Institution 6</t>
  </si>
  <si>
    <t>Institution 7</t>
  </si>
  <si>
    <t>Subtotal, Institution 7</t>
  </si>
  <si>
    <t>Total Consortium Indirect Costs</t>
  </si>
  <si>
    <t>Indirect Cost Base Additions</t>
  </si>
  <si>
    <t>Total additions to MTDC Base</t>
  </si>
  <si>
    <t>Cumulative</t>
  </si>
  <si>
    <t>Undergraduate student statutory sick leave benefit</t>
  </si>
  <si>
    <t>Graduate student statutory sick leave benefit</t>
  </si>
  <si>
    <t>Materials and Supplies</t>
  </si>
  <si>
    <t>Category</t>
  </si>
  <si>
    <t>Laboratory supplies (glassware, etc.)</t>
  </si>
  <si>
    <t>Starting materials</t>
  </si>
  <si>
    <t>Reagents</t>
  </si>
  <si>
    <t>Catalysts</t>
  </si>
  <si>
    <t>Antibodies</t>
  </si>
  <si>
    <t>Carrier gases</t>
  </si>
  <si>
    <t>Software licenses</t>
  </si>
  <si>
    <t>Storage media</t>
  </si>
  <si>
    <t>Small equipment (under $10,000 per unit cost)</t>
  </si>
  <si>
    <t>Subtotal, Materials &amp; Supplies</t>
  </si>
  <si>
    <t>Vertebrate animals</t>
  </si>
  <si>
    <t>Subcontracts/Subawards (Subawardee cost sharing is detailed on the Subawards tab and counted on the cost share section of the Agency Budget tab.)</t>
  </si>
  <si>
    <t>Animal care costs</t>
  </si>
  <si>
    <t>Animal Care Costs</t>
  </si>
  <si>
    <t>Species</t>
  </si>
  <si>
    <t>Cage Type</t>
  </si>
  <si>
    <t>Experiment</t>
  </si>
  <si>
    <t>Number of Groups</t>
  </si>
  <si>
    <t>Number of Mice per Group</t>
  </si>
  <si>
    <t>Number of Replicates</t>
  </si>
  <si>
    <t>Number of Cages</t>
  </si>
  <si>
    <t>Mouse</t>
  </si>
  <si>
    <t>See-Through Regular (STR)</t>
  </si>
  <si>
    <t>Micro-Isolator</t>
  </si>
  <si>
    <t>Rat</t>
  </si>
  <si>
    <t>See-Through Large (STL)</t>
  </si>
  <si>
    <t>OU's Cost Share</t>
  </si>
  <si>
    <t>Special Services (if any)</t>
  </si>
  <si>
    <t>Quarantine assays</t>
  </si>
  <si>
    <t>Special husbandry</t>
  </si>
  <si>
    <t>Rederivation procedures</t>
  </si>
  <si>
    <t>Research procedures (injections, tissue samples, anesthesia, breeding services, etc.)</t>
  </si>
  <si>
    <t>Special technical services</t>
  </si>
  <si>
    <t>Special PPE requests (animal transfers, emergency care or treatments resulting from research activities, research-related necropsies, shipping and crate fees, import/export fees, extra cage charges beyond SOP, special equipment, special housing or segregation requests, dedicated housing or procedure room requests, etc.)</t>
  </si>
  <si>
    <t>Basic Care Costs</t>
  </si>
  <si>
    <t>Subtotal, Basic Care Costs</t>
  </si>
  <si>
    <t>Subtotal, Special Services</t>
  </si>
  <si>
    <t>Total animal care costs</t>
  </si>
  <si>
    <t>Participant Support Costs</t>
  </si>
  <si>
    <t>Participant Category</t>
  </si>
  <si>
    <t>Number of Participants</t>
  </si>
  <si>
    <t>Number of Program Weeks</t>
  </si>
  <si>
    <t>In-Program Travel</t>
  </si>
  <si>
    <t>Supplies &amp; Other Expenses</t>
  </si>
  <si>
    <t>In-Program Travel per Participant</t>
  </si>
  <si>
    <t>Supplies &amp; Other Expenses per Participant</t>
  </si>
  <si>
    <t>Total Travel per Participant</t>
  </si>
  <si>
    <t>Category A</t>
  </si>
  <si>
    <t>Category B</t>
  </si>
  <si>
    <t>Category C</t>
  </si>
  <si>
    <t>Category D</t>
  </si>
  <si>
    <t>Category E</t>
  </si>
  <si>
    <t>Stipend Rate per Week per Participant</t>
  </si>
  <si>
    <t>Meals &amp; Housing Rate per Week per Participant</t>
  </si>
  <si>
    <t>Total Cost per Participant Category</t>
  </si>
  <si>
    <t xml:space="preserve">Total </t>
  </si>
  <si>
    <t>Travel to/from OU</t>
  </si>
  <si>
    <t>Travel to/from OU per Participant</t>
  </si>
  <si>
    <t>Round-trip airfare</t>
  </si>
  <si>
    <t>Ground transportation/airport shuttle</t>
  </si>
  <si>
    <t>Mileage reimbursement (2025 IRS rate = $0.70/mile)</t>
  </si>
  <si>
    <t>Subtotal, Travel to/from OU</t>
  </si>
  <si>
    <t>Conference Fees</t>
  </si>
  <si>
    <t>Visa Fees</t>
  </si>
  <si>
    <t>International Travel Insurance</t>
  </si>
  <si>
    <t>Health Insurance</t>
  </si>
  <si>
    <t>Language &amp; Acculturation Courses</t>
  </si>
  <si>
    <t>Cell Phone Rental</t>
  </si>
  <si>
    <t>Events &amp; Ceremonies</t>
  </si>
  <si>
    <t>Library &amp; Rec Center Access Fees</t>
  </si>
  <si>
    <t>Program Materials &amp; Supplies</t>
  </si>
  <si>
    <t>Promotional Items</t>
  </si>
  <si>
    <t>Total, Participant Support Costs</t>
  </si>
  <si>
    <t>Escalation Factor</t>
  </si>
  <si>
    <t>Year 1 Cost Share</t>
  </si>
  <si>
    <t>Year 2 Cost Share</t>
  </si>
  <si>
    <t>Year 3 Cost Share</t>
  </si>
  <si>
    <t>Year 4 Cost Share</t>
  </si>
  <si>
    <t>Year 5 Cost Share</t>
  </si>
  <si>
    <t>Total Cost Share</t>
  </si>
  <si>
    <t>Total Third-Party Cost Share</t>
  </si>
  <si>
    <t>Cash</t>
  </si>
  <si>
    <t>In-kind</t>
  </si>
  <si>
    <t>Volunteer hours</t>
  </si>
  <si>
    <t>='Agency Budget'!B4</t>
  </si>
  <si>
    <t>='Agency Budget'!B3</t>
  </si>
  <si>
    <t>='Agency Budget'!B1</t>
  </si>
  <si>
    <t>='Agency Budget'!B5</t>
  </si>
  <si>
    <t>='Agency Budget'!B6</t>
  </si>
  <si>
    <t>='Agency Budget'!B7</t>
  </si>
  <si>
    <t>Exchange rate from US dollars:</t>
  </si>
  <si>
    <t>Xe.com</t>
  </si>
  <si>
    <t>Date exchange rate was verified:</t>
  </si>
  <si>
    <t>Foreign currency to be used:</t>
  </si>
  <si>
    <t>Exchange rate source:</t>
  </si>
  <si>
    <t>Subtotal, Undergraduate student Fringe Benefits</t>
  </si>
  <si>
    <t>Subtotal, Graduate student Fringe Benefits</t>
  </si>
  <si>
    <t>G005</t>
  </si>
  <si>
    <t>Graduate students (summer &amp; wellness stipend only)</t>
  </si>
  <si>
    <t>Wellness stipend ($275 per semester per graduate student - fall &amp; winter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</si>
</sst>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#,##0.0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name val="Times"/>
    </font>
    <font>
      <sz val="11"/>
      <color rgb="FF3F3F7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9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/>
      <bottom/>
      <diagonal style="thin">
        <color auto="1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Up="1" diagonalDown="1">
      <left/>
      <right style="thin">
        <color indexed="64"/>
      </right>
      <top/>
      <bottom/>
      <diagonal style="thin">
        <color auto="1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auto="1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5" borderId="13" applyNumberFormat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0" applyFont="1"/>
    <xf numFmtId="6" fontId="2" fillId="0" borderId="0" xfId="0" applyNumberFormat="1" applyFont="1"/>
    <xf numFmtId="164" fontId="2" fillId="0" borderId="0" xfId="0" applyNumberFormat="1" applyFont="1"/>
    <xf numFmtId="10" fontId="2" fillId="0" borderId="0" xfId="0" applyNumberFormat="1" applyFont="1"/>
    <xf numFmtId="10" fontId="4" fillId="0" borderId="0" xfId="0" applyNumberFormat="1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2" xfId="0" applyFont="1" applyBorder="1"/>
    <xf numFmtId="6" fontId="2" fillId="0" borderId="2" xfId="0" applyNumberFormat="1" applyFont="1" applyBorder="1"/>
    <xf numFmtId="9" fontId="2" fillId="0" borderId="2" xfId="1" applyFont="1" applyBorder="1"/>
    <xf numFmtId="0" fontId="2" fillId="0" borderId="3" xfId="0" applyFont="1" applyBorder="1"/>
    <xf numFmtId="0" fontId="4" fillId="0" borderId="4" xfId="0" applyFont="1" applyBorder="1"/>
    <xf numFmtId="164" fontId="2" fillId="0" borderId="2" xfId="0" applyNumberFormat="1" applyFont="1" applyBorder="1"/>
    <xf numFmtId="10" fontId="2" fillId="0" borderId="2" xfId="1" applyNumberFormat="1" applyFont="1" applyBorder="1"/>
    <xf numFmtId="0" fontId="2" fillId="0" borderId="0" xfId="0" applyFont="1" applyFill="1"/>
    <xf numFmtId="164" fontId="2" fillId="0" borderId="0" xfId="0" applyNumberFormat="1" applyFont="1" applyFill="1"/>
    <xf numFmtId="0" fontId="3" fillId="3" borderId="0" xfId="0" applyFont="1" applyFill="1" applyAlignment="1">
      <alignment horizontal="center"/>
    </xf>
    <xf numFmtId="0" fontId="2" fillId="3" borderId="0" xfId="0" applyFont="1" applyFill="1"/>
    <xf numFmtId="0" fontId="3" fillId="3" borderId="5" xfId="0" applyFont="1" applyFill="1" applyBorder="1" applyAlignment="1">
      <alignment horizontal="center"/>
    </xf>
    <xf numFmtId="0" fontId="2" fillId="3" borderId="5" xfId="0" applyFont="1" applyFill="1" applyBorder="1"/>
    <xf numFmtId="0" fontId="3" fillId="3" borderId="7" xfId="0" applyFont="1" applyFill="1" applyBorder="1" applyAlignment="1">
      <alignment horizontal="center"/>
    </xf>
    <xf numFmtId="0" fontId="2" fillId="3" borderId="7" xfId="0" applyFont="1" applyFill="1" applyBorder="1"/>
    <xf numFmtId="0" fontId="2" fillId="0" borderId="0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  <xf numFmtId="0" fontId="2" fillId="4" borderId="0" xfId="0" applyFont="1" applyFill="1"/>
    <xf numFmtId="164" fontId="2" fillId="4" borderId="0" xfId="0" applyNumberFormat="1" applyFont="1" applyFill="1"/>
    <xf numFmtId="0" fontId="4" fillId="0" borderId="0" xfId="0" applyFont="1" applyBorder="1"/>
    <xf numFmtId="0" fontId="5" fillId="0" borderId="0" xfId="0" applyFont="1"/>
    <xf numFmtId="1" fontId="2" fillId="0" borderId="3" xfId="0" applyNumberFormat="1" applyFont="1" applyBorder="1"/>
    <xf numFmtId="0" fontId="4" fillId="0" borderId="0" xfId="0" applyFont="1" applyAlignment="1">
      <alignment wrapText="1"/>
    </xf>
    <xf numFmtId="44" fontId="2" fillId="0" borderId="0" xfId="2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4" fillId="0" borderId="0" xfId="0" applyFont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44" fontId="4" fillId="0" borderId="0" xfId="2" applyFont="1" applyAlignment="1">
      <alignment horizontal="right"/>
    </xf>
    <xf numFmtId="1" fontId="4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4" borderId="0" xfId="0" applyNumberFormat="1" applyFont="1" applyFill="1"/>
    <xf numFmtId="3" fontId="2" fillId="0" borderId="1" xfId="0" applyNumberFormat="1" applyFont="1" applyBorder="1"/>
    <xf numFmtId="3" fontId="2" fillId="4" borderId="1" xfId="0" applyNumberFormat="1" applyFont="1" applyFill="1" applyBorder="1"/>
    <xf numFmtId="3" fontId="4" fillId="0" borderId="0" xfId="0" applyNumberFormat="1" applyFont="1"/>
    <xf numFmtId="3" fontId="4" fillId="4" borderId="0" xfId="0" applyNumberFormat="1" applyFont="1" applyFill="1"/>
    <xf numFmtId="3" fontId="5" fillId="0" borderId="0" xfId="0" applyNumberFormat="1" applyFont="1"/>
    <xf numFmtId="3" fontId="5" fillId="4" borderId="0" xfId="0" applyNumberFormat="1" applyFont="1" applyFill="1"/>
    <xf numFmtId="3" fontId="3" fillId="0" borderId="0" xfId="0" applyNumberFormat="1" applyFont="1" applyAlignment="1">
      <alignment horizontal="center"/>
    </xf>
    <xf numFmtId="3" fontId="3" fillId="4" borderId="0" xfId="0" applyNumberFormat="1" applyFont="1" applyFill="1" applyAlignment="1">
      <alignment horizontal="center"/>
    </xf>
    <xf numFmtId="3" fontId="3" fillId="0" borderId="0" xfId="0" applyNumberFormat="1" applyFont="1"/>
    <xf numFmtId="3" fontId="3" fillId="4" borderId="0" xfId="0" applyNumberFormat="1" applyFont="1" applyFill="1" applyAlignment="1">
      <alignment horizontal="center" wrapText="1"/>
    </xf>
    <xf numFmtId="49" fontId="3" fillId="0" borderId="0" xfId="0" applyNumberFormat="1" applyFont="1" applyAlignment="1">
      <alignment horizontal="center"/>
    </xf>
    <xf numFmtId="49" fontId="3" fillId="4" borderId="0" xfId="0" applyNumberFormat="1" applyFont="1" applyFill="1" applyAlignment="1">
      <alignment horizontal="center"/>
    </xf>
    <xf numFmtId="49" fontId="3" fillId="0" borderId="0" xfId="0" applyNumberFormat="1" applyFont="1"/>
    <xf numFmtId="49" fontId="3" fillId="4" borderId="0" xfId="0" applyNumberFormat="1" applyFont="1" applyFill="1" applyAlignment="1">
      <alignment horizontal="center" wrapText="1"/>
    </xf>
    <xf numFmtId="3" fontId="2" fillId="3" borderId="5" xfId="0" applyNumberFormat="1" applyFont="1" applyFill="1" applyBorder="1"/>
    <xf numFmtId="3" fontId="2" fillId="3" borderId="7" xfId="0" applyNumberFormat="1" applyFont="1" applyFill="1" applyBorder="1"/>
    <xf numFmtId="3" fontId="2" fillId="3" borderId="0" xfId="0" applyNumberFormat="1" applyFont="1" applyFill="1"/>
    <xf numFmtId="3" fontId="4" fillId="3" borderId="5" xfId="0" applyNumberFormat="1" applyFont="1" applyFill="1" applyBorder="1"/>
    <xf numFmtId="3" fontId="4" fillId="3" borderId="7" xfId="0" applyNumberFormat="1" applyFont="1" applyFill="1" applyBorder="1"/>
    <xf numFmtId="3" fontId="4" fillId="3" borderId="0" xfId="0" applyNumberFormat="1" applyFont="1" applyFill="1"/>
    <xf numFmtId="3" fontId="2" fillId="3" borderId="6" xfId="0" applyNumberFormat="1" applyFont="1" applyFill="1" applyBorder="1"/>
    <xf numFmtId="3" fontId="2" fillId="3" borderId="8" xfId="0" applyNumberFormat="1" applyFont="1" applyFill="1" applyBorder="1"/>
    <xf numFmtId="3" fontId="2" fillId="3" borderId="1" xfId="0" applyNumberFormat="1" applyFont="1" applyFill="1" applyBorder="1"/>
    <xf numFmtId="3" fontId="3" fillId="3" borderId="5" xfId="0" applyNumberFormat="1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3" fontId="2" fillId="3" borderId="5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4" xfId="0" applyNumberFormat="1" applyFont="1" applyFill="1" applyBorder="1"/>
    <xf numFmtId="3" fontId="2" fillId="0" borderId="9" xfId="0" applyNumberFormat="1" applyFont="1" applyBorder="1"/>
    <xf numFmtId="3" fontId="4" fillId="0" borderId="10" xfId="0" applyNumberFormat="1" applyFont="1" applyBorder="1"/>
    <xf numFmtId="3" fontId="4" fillId="4" borderId="10" xfId="0" applyNumberFormat="1" applyFont="1" applyFill="1" applyBorder="1"/>
    <xf numFmtId="3" fontId="2" fillId="2" borderId="0" xfId="0" applyNumberFormat="1" applyFont="1" applyFill="1"/>
    <xf numFmtId="3" fontId="4" fillId="2" borderId="0" xfId="0" applyNumberFormat="1" applyFont="1" applyFill="1"/>
    <xf numFmtId="3" fontId="2" fillId="2" borderId="1" xfId="0" applyNumberFormat="1" applyFont="1" applyFill="1" applyBorder="1"/>
    <xf numFmtId="3" fontId="3" fillId="2" borderId="0" xfId="0" applyNumberFormat="1" applyFont="1" applyFill="1" applyAlignment="1">
      <alignment horizontal="center"/>
    </xf>
    <xf numFmtId="3" fontId="2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Border="1"/>
    <xf numFmtId="3" fontId="2" fillId="2" borderId="0" xfId="0" applyNumberFormat="1" applyFont="1" applyFill="1" applyBorder="1"/>
    <xf numFmtId="10" fontId="2" fillId="0" borderId="2" xfId="0" applyNumberFormat="1" applyFont="1" applyBorder="1"/>
    <xf numFmtId="3" fontId="2" fillId="0" borderId="4" xfId="0" applyNumberFormat="1" applyFont="1" applyBorder="1"/>
    <xf numFmtId="0" fontId="2" fillId="0" borderId="4" xfId="0" applyFont="1" applyBorder="1"/>
    <xf numFmtId="3" fontId="4" fillId="0" borderId="0" xfId="0" applyNumberFormat="1" applyFont="1" applyAlignment="1">
      <alignment horizontal="center" wrapText="1"/>
    </xf>
    <xf numFmtId="164" fontId="2" fillId="4" borderId="4" xfId="0" applyNumberFormat="1" applyFont="1" applyFill="1" applyBorder="1"/>
    <xf numFmtId="3" fontId="2" fillId="4" borderId="4" xfId="0" applyNumberFormat="1" applyFont="1" applyFill="1" applyBorder="1"/>
    <xf numFmtId="49" fontId="2" fillId="0" borderId="0" xfId="0" applyNumberFormat="1" applyFont="1"/>
    <xf numFmtId="165" fontId="7" fillId="5" borderId="13" xfId="3" applyNumberFormat="1"/>
    <xf numFmtId="10" fontId="7" fillId="5" borderId="13" xfId="3" applyNumberFormat="1"/>
    <xf numFmtId="0" fontId="7" fillId="5" borderId="13" xfId="3"/>
    <xf numFmtId="164" fontId="7" fillId="5" borderId="13" xfId="3" applyNumberFormat="1"/>
    <xf numFmtId="1" fontId="7" fillId="5" borderId="13" xfId="3" applyNumberFormat="1"/>
    <xf numFmtId="3" fontId="7" fillId="5" borderId="13" xfId="3" applyNumberFormat="1"/>
    <xf numFmtId="0" fontId="7" fillId="5" borderId="13" xfId="3" applyAlignment="1">
      <alignment horizontal="right"/>
    </xf>
    <xf numFmtId="1" fontId="7" fillId="5" borderId="13" xfId="3" applyNumberFormat="1" applyAlignment="1">
      <alignment horizontal="right"/>
    </xf>
    <xf numFmtId="0" fontId="7" fillId="0" borderId="13" xfId="3" applyFill="1"/>
  </cellXfs>
  <cellStyles count="4">
    <cellStyle name="Currency" xfId="2" builtinId="4"/>
    <cellStyle name="Input" xfId="3" builtinId="20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3D91-5B98-4C0A-9923-7CBFF6845E8B}">
  <dimension ref="A1:L213"/>
  <sheetViews>
    <sheetView tabSelected="1" workbookViewId="0">
      <selection activeCell="I31" sqref="I31"/>
    </sheetView>
  </sheetViews>
  <sheetFormatPr defaultColWidth="9.1796875" defaultRowHeight="14" x14ac:dyDescent="0.3"/>
  <cols>
    <col min="1" max="1" width="42.54296875" style="1" customWidth="1"/>
    <col min="2" max="5" width="9.1796875" style="1"/>
    <col min="6" max="6" width="10.54296875" style="1" customWidth="1"/>
    <col min="7" max="12" width="14.7265625" style="1" customWidth="1"/>
    <col min="13" max="16384" width="9.1796875" style="1"/>
  </cols>
  <sheetData>
    <row r="1" spans="1:12" x14ac:dyDescent="0.3">
      <c r="A1" s="2" t="s">
        <v>0</v>
      </c>
      <c r="B1" s="103"/>
    </row>
    <row r="2" spans="1:12" x14ac:dyDescent="0.3">
      <c r="A2" s="2" t="s">
        <v>6</v>
      </c>
      <c r="B2" s="103" t="s">
        <v>7</v>
      </c>
    </row>
    <row r="3" spans="1:12" x14ac:dyDescent="0.3">
      <c r="A3" s="2" t="s">
        <v>1</v>
      </c>
      <c r="B3" s="103"/>
    </row>
    <row r="4" spans="1:12" x14ac:dyDescent="0.3">
      <c r="A4" s="2" t="s">
        <v>2</v>
      </c>
      <c r="B4" s="103"/>
    </row>
    <row r="5" spans="1:12" x14ac:dyDescent="0.3">
      <c r="A5" s="2" t="s">
        <v>3</v>
      </c>
      <c r="B5" s="103"/>
    </row>
    <row r="6" spans="1:12" x14ac:dyDescent="0.3">
      <c r="A6" s="2" t="s">
        <v>4</v>
      </c>
      <c r="B6" s="103"/>
    </row>
    <row r="7" spans="1:12" x14ac:dyDescent="0.3">
      <c r="A7" s="2" t="s">
        <v>5</v>
      </c>
      <c r="B7" s="103"/>
    </row>
    <row r="8" spans="1:12" x14ac:dyDescent="0.3">
      <c r="A8" s="2"/>
    </row>
    <row r="9" spans="1:12" x14ac:dyDescent="0.3">
      <c r="G9" s="6" t="s">
        <v>14</v>
      </c>
      <c r="H9" s="15" t="s">
        <v>15</v>
      </c>
      <c r="I9" s="6" t="s">
        <v>16</v>
      </c>
      <c r="J9" s="15" t="s">
        <v>17</v>
      </c>
      <c r="K9" s="6" t="s">
        <v>18</v>
      </c>
      <c r="L9" s="15" t="s">
        <v>19</v>
      </c>
    </row>
    <row r="10" spans="1:12" ht="28" x14ac:dyDescent="0.3">
      <c r="A10" s="4" t="s">
        <v>9</v>
      </c>
      <c r="B10" s="5" t="s">
        <v>8</v>
      </c>
      <c r="C10" s="3" t="s">
        <v>11</v>
      </c>
      <c r="D10" s="5" t="s">
        <v>12</v>
      </c>
      <c r="E10" s="5" t="s">
        <v>13</v>
      </c>
      <c r="H10" s="16"/>
      <c r="J10" s="16"/>
      <c r="L10" s="16"/>
    </row>
    <row r="11" spans="1:12" ht="14.5" x14ac:dyDescent="0.35">
      <c r="A11" s="1" t="s">
        <v>10</v>
      </c>
      <c r="B11" s="1">
        <v>6101</v>
      </c>
      <c r="C11" s="107"/>
      <c r="D11" s="105"/>
      <c r="E11" s="112"/>
      <c r="G11" s="52">
        <f>C11*D11</f>
        <v>0</v>
      </c>
      <c r="H11" s="89">
        <f t="shared" ref="H11:K13" si="0">G11*1.04</f>
        <v>0</v>
      </c>
      <c r="I11" s="52">
        <f t="shared" si="0"/>
        <v>0</v>
      </c>
      <c r="J11" s="89">
        <f t="shared" si="0"/>
        <v>0</v>
      </c>
      <c r="K11" s="52">
        <f t="shared" si="0"/>
        <v>0</v>
      </c>
      <c r="L11" s="89">
        <f>SUM(G11:K11)</f>
        <v>0</v>
      </c>
    </row>
    <row r="12" spans="1:12" ht="14.5" x14ac:dyDescent="0.35">
      <c r="A12" s="1" t="s">
        <v>20</v>
      </c>
      <c r="B12" s="1">
        <v>6101</v>
      </c>
      <c r="C12" s="107"/>
      <c r="D12" s="105"/>
      <c r="E12" s="106"/>
      <c r="G12" s="52">
        <f>C12/8*(D12*E12)</f>
        <v>0</v>
      </c>
      <c r="H12" s="89">
        <f t="shared" si="0"/>
        <v>0</v>
      </c>
      <c r="I12" s="52">
        <f t="shared" si="0"/>
        <v>0</v>
      </c>
      <c r="J12" s="89">
        <f t="shared" si="0"/>
        <v>0</v>
      </c>
      <c r="K12" s="52">
        <f t="shared" si="0"/>
        <v>0</v>
      </c>
      <c r="L12" s="89">
        <f>SUM(G12:K12)</f>
        <v>0</v>
      </c>
    </row>
    <row r="13" spans="1:12" ht="14.5" x14ac:dyDescent="0.35">
      <c r="A13" s="1" t="s">
        <v>21</v>
      </c>
      <c r="B13" s="1">
        <v>6301</v>
      </c>
      <c r="C13" s="107"/>
      <c r="D13" s="105"/>
      <c r="E13" s="106"/>
      <c r="G13" s="52">
        <f>C13/8*(D13*E13)</f>
        <v>0</v>
      </c>
      <c r="H13" s="89">
        <f t="shared" si="0"/>
        <v>0</v>
      </c>
      <c r="I13" s="52">
        <f t="shared" si="0"/>
        <v>0</v>
      </c>
      <c r="J13" s="89">
        <f t="shared" si="0"/>
        <v>0</v>
      </c>
      <c r="K13" s="52">
        <f t="shared" si="0"/>
        <v>0</v>
      </c>
      <c r="L13" s="89">
        <f>SUM(G13:K13)</f>
        <v>0</v>
      </c>
    </row>
    <row r="14" spans="1:12" x14ac:dyDescent="0.3">
      <c r="A14" s="7" t="s">
        <v>22</v>
      </c>
      <c r="B14" s="7"/>
      <c r="C14" s="7"/>
      <c r="D14" s="7"/>
      <c r="E14" s="7"/>
      <c r="F14" s="7"/>
      <c r="G14" s="56">
        <f>SUM(G11:G13)</f>
        <v>0</v>
      </c>
      <c r="H14" s="90">
        <f>SUM(H11:H13)</f>
        <v>0</v>
      </c>
      <c r="I14" s="56">
        <f>SUM(I11:I13)</f>
        <v>0</v>
      </c>
      <c r="J14" s="90">
        <f>SUM(J11:J13)</f>
        <v>0</v>
      </c>
      <c r="K14" s="56">
        <f>SUM(K11:K13)</f>
        <v>0</v>
      </c>
      <c r="L14" s="90">
        <f>SUM(G14:K14)</f>
        <v>0</v>
      </c>
    </row>
    <row r="15" spans="1:12" x14ac:dyDescent="0.3">
      <c r="G15" s="52"/>
      <c r="H15" s="89"/>
      <c r="I15" s="52"/>
      <c r="J15" s="89"/>
      <c r="K15" s="52"/>
      <c r="L15" s="89"/>
    </row>
    <row r="16" spans="1:12" ht="14.5" x14ac:dyDescent="0.35">
      <c r="A16" s="1" t="s">
        <v>23</v>
      </c>
      <c r="B16" s="1">
        <v>6101</v>
      </c>
      <c r="C16" s="107"/>
      <c r="D16" s="105"/>
      <c r="E16" s="106"/>
      <c r="G16" s="52">
        <f>C16*D16</f>
        <v>0</v>
      </c>
      <c r="H16" s="89">
        <f>G16*1.04</f>
        <v>0</v>
      </c>
      <c r="I16" s="52">
        <f>H16*1.04</f>
        <v>0</v>
      </c>
      <c r="J16" s="89">
        <f>I16*1.04</f>
        <v>0</v>
      </c>
      <c r="K16" s="52">
        <f>J16*1.04</f>
        <v>0</v>
      </c>
      <c r="L16" s="89">
        <f t="shared" ref="L16:L18" si="1">SUM(G16:K16)</f>
        <v>0</v>
      </c>
    </row>
    <row r="17" spans="1:12" ht="14.5" x14ac:dyDescent="0.35">
      <c r="A17" s="1" t="s">
        <v>24</v>
      </c>
      <c r="B17" s="1">
        <v>6101</v>
      </c>
      <c r="C17" s="107"/>
      <c r="D17" s="105"/>
      <c r="E17" s="106"/>
      <c r="G17" s="52">
        <f>C17/8*(D17*E17)</f>
        <v>0</v>
      </c>
      <c r="H17" s="89">
        <f t="shared" ref="H17:K17" si="2">G17*1.04</f>
        <v>0</v>
      </c>
      <c r="I17" s="52">
        <f t="shared" si="2"/>
        <v>0</v>
      </c>
      <c r="J17" s="89">
        <f t="shared" si="2"/>
        <v>0</v>
      </c>
      <c r="K17" s="52">
        <f t="shared" si="2"/>
        <v>0</v>
      </c>
      <c r="L17" s="89">
        <f t="shared" si="1"/>
        <v>0</v>
      </c>
    </row>
    <row r="18" spans="1:12" ht="14.5" x14ac:dyDescent="0.35">
      <c r="A18" s="1" t="s">
        <v>25</v>
      </c>
      <c r="B18" s="1">
        <v>6301</v>
      </c>
      <c r="C18" s="107"/>
      <c r="D18" s="105"/>
      <c r="E18" s="106"/>
      <c r="G18" s="52">
        <f t="shared" ref="G18" si="3">C18/8*(D18*E18)</f>
        <v>0</v>
      </c>
      <c r="H18" s="89">
        <f t="shared" ref="H18:K18" si="4">G18*1.04</f>
        <v>0</v>
      </c>
      <c r="I18" s="52">
        <f t="shared" si="4"/>
        <v>0</v>
      </c>
      <c r="J18" s="89">
        <f t="shared" si="4"/>
        <v>0</v>
      </c>
      <c r="K18" s="52">
        <f t="shared" si="4"/>
        <v>0</v>
      </c>
      <c r="L18" s="89">
        <f t="shared" si="1"/>
        <v>0</v>
      </c>
    </row>
    <row r="19" spans="1:12" x14ac:dyDescent="0.3">
      <c r="A19" s="7" t="s">
        <v>26</v>
      </c>
      <c r="B19" s="7"/>
      <c r="C19" s="7"/>
      <c r="D19" s="7"/>
      <c r="E19" s="7"/>
      <c r="F19" s="7"/>
      <c r="G19" s="56">
        <f>SUM(G16:G18)</f>
        <v>0</v>
      </c>
      <c r="H19" s="90">
        <f>SUM(H16:H18)</f>
        <v>0</v>
      </c>
      <c r="I19" s="56">
        <f>SUM(I16:I18)</f>
        <v>0</v>
      </c>
      <c r="J19" s="90">
        <f>SUM(J16:J18)</f>
        <v>0</v>
      </c>
      <c r="K19" s="56">
        <f>SUM(K16:K18)</f>
        <v>0</v>
      </c>
      <c r="L19" s="90">
        <f>SUM(G19:K19)</f>
        <v>0</v>
      </c>
    </row>
    <row r="20" spans="1:12" x14ac:dyDescent="0.3">
      <c r="G20" s="52"/>
      <c r="H20" s="89"/>
      <c r="I20" s="52"/>
      <c r="J20" s="89"/>
      <c r="K20" s="52"/>
      <c r="L20" s="89"/>
    </row>
    <row r="21" spans="1:12" ht="14.5" x14ac:dyDescent="0.35">
      <c r="A21" s="1" t="s">
        <v>27</v>
      </c>
      <c r="B21" s="1">
        <v>6201</v>
      </c>
      <c r="C21" s="107"/>
      <c r="D21" s="105"/>
      <c r="E21" s="106"/>
      <c r="G21" s="54">
        <f>C21*D21</f>
        <v>0</v>
      </c>
      <c r="H21" s="91">
        <f>G21*1.04</f>
        <v>0</v>
      </c>
      <c r="I21" s="54">
        <f>H21*1.04</f>
        <v>0</v>
      </c>
      <c r="J21" s="91">
        <f>I21*1.04</f>
        <v>0</v>
      </c>
      <c r="K21" s="54">
        <f>J21*1.04</f>
        <v>0</v>
      </c>
      <c r="L21" s="91">
        <f>SUM(G21:K21)</f>
        <v>0</v>
      </c>
    </row>
    <row r="22" spans="1:12" x14ac:dyDescent="0.3">
      <c r="A22" s="7" t="s">
        <v>28</v>
      </c>
      <c r="B22" s="21"/>
      <c r="C22" s="21"/>
      <c r="D22" s="21"/>
      <c r="E22" s="21"/>
      <c r="F22" s="21"/>
      <c r="G22" s="56">
        <f>G14+G19+G21</f>
        <v>0</v>
      </c>
      <c r="H22" s="90">
        <f t="shared" ref="H22:K22" si="5">H14+H19+H21</f>
        <v>0</v>
      </c>
      <c r="I22" s="56">
        <f t="shared" si="5"/>
        <v>0</v>
      </c>
      <c r="J22" s="90">
        <f t="shared" si="5"/>
        <v>0</v>
      </c>
      <c r="K22" s="56">
        <f t="shared" si="5"/>
        <v>0</v>
      </c>
      <c r="L22" s="90">
        <f>SUM(G22:K22)</f>
        <v>0</v>
      </c>
    </row>
    <row r="23" spans="1:12" x14ac:dyDescent="0.3">
      <c r="G23" s="52"/>
      <c r="H23" s="89"/>
      <c r="I23" s="52"/>
      <c r="J23" s="89"/>
      <c r="K23" s="52"/>
      <c r="L23" s="89"/>
    </row>
    <row r="24" spans="1:12" x14ac:dyDescent="0.3">
      <c r="G24" s="60" t="s">
        <v>14</v>
      </c>
      <c r="H24" s="92" t="s">
        <v>15</v>
      </c>
      <c r="I24" s="60" t="s">
        <v>16</v>
      </c>
      <c r="J24" s="92" t="s">
        <v>17</v>
      </c>
      <c r="K24" s="60" t="s">
        <v>18</v>
      </c>
      <c r="L24" s="92" t="s">
        <v>19</v>
      </c>
    </row>
    <row r="25" spans="1:12" ht="28" x14ac:dyDescent="0.3">
      <c r="A25" s="4" t="s">
        <v>32</v>
      </c>
      <c r="B25" s="5" t="s">
        <v>8</v>
      </c>
      <c r="C25" s="5" t="s">
        <v>29</v>
      </c>
      <c r="D25" s="5" t="s">
        <v>30</v>
      </c>
      <c r="E25" s="5" t="s">
        <v>31</v>
      </c>
      <c r="F25" s="5" t="s">
        <v>33</v>
      </c>
      <c r="G25" s="52"/>
      <c r="H25" s="89"/>
      <c r="I25" s="52"/>
      <c r="J25" s="89"/>
      <c r="K25" s="52"/>
      <c r="L25" s="89"/>
    </row>
    <row r="26" spans="1:12" ht="14.5" x14ac:dyDescent="0.35">
      <c r="B26" s="1">
        <v>6501</v>
      </c>
      <c r="C26" s="18">
        <v>15</v>
      </c>
      <c r="D26" s="106">
        <v>0</v>
      </c>
      <c r="E26" s="106">
        <v>0</v>
      </c>
      <c r="F26" s="106">
        <v>0</v>
      </c>
      <c r="G26" s="52">
        <f>C26*D26*E26*F26</f>
        <v>0</v>
      </c>
      <c r="H26" s="89">
        <f>G26*1.03</f>
        <v>0</v>
      </c>
      <c r="I26" s="52">
        <f>H26*1.03</f>
        <v>0</v>
      </c>
      <c r="J26" s="89">
        <f>I26*1.03</f>
        <v>0</v>
      </c>
      <c r="K26" s="52">
        <f>J26*1.03</f>
        <v>0</v>
      </c>
      <c r="L26" s="89">
        <f>SUM(G26:K26)</f>
        <v>0</v>
      </c>
    </row>
    <row r="27" spans="1:12" x14ac:dyDescent="0.3">
      <c r="C27" s="8"/>
      <c r="G27" s="52"/>
      <c r="H27" s="89"/>
      <c r="I27" s="52"/>
      <c r="J27" s="89"/>
      <c r="K27" s="52"/>
      <c r="L27" s="89"/>
    </row>
    <row r="28" spans="1:12" x14ac:dyDescent="0.3">
      <c r="G28" s="60" t="s">
        <v>14</v>
      </c>
      <c r="H28" s="92" t="s">
        <v>15</v>
      </c>
      <c r="I28" s="60" t="s">
        <v>16</v>
      </c>
      <c r="J28" s="92" t="s">
        <v>17</v>
      </c>
      <c r="K28" s="60" t="s">
        <v>18</v>
      </c>
      <c r="L28" s="92" t="s">
        <v>19</v>
      </c>
    </row>
    <row r="29" spans="1:12" ht="28" x14ac:dyDescent="0.3">
      <c r="A29" s="4" t="s">
        <v>34</v>
      </c>
      <c r="B29" s="5" t="s">
        <v>8</v>
      </c>
      <c r="C29" s="5" t="s">
        <v>37</v>
      </c>
      <c r="D29" s="5" t="s">
        <v>35</v>
      </c>
      <c r="E29" s="5" t="s">
        <v>12</v>
      </c>
      <c r="F29" s="5" t="s">
        <v>33</v>
      </c>
      <c r="G29" s="52"/>
      <c r="H29" s="89"/>
      <c r="I29" s="52"/>
      <c r="J29" s="89"/>
      <c r="K29" s="52"/>
      <c r="L29" s="89"/>
    </row>
    <row r="30" spans="1:12" ht="14.5" x14ac:dyDescent="0.35">
      <c r="B30" s="1">
        <v>6311</v>
      </c>
      <c r="C30" s="18">
        <f>8905*2</f>
        <v>17810</v>
      </c>
      <c r="D30" s="17" t="s">
        <v>36</v>
      </c>
      <c r="E30" s="19">
        <v>0.5</v>
      </c>
      <c r="F30" s="106">
        <v>0</v>
      </c>
      <c r="G30" s="52">
        <f>C30*E30*F30</f>
        <v>0</v>
      </c>
      <c r="H30" s="89">
        <f t="shared" ref="H30:K32" si="6">G30*1.03</f>
        <v>0</v>
      </c>
      <c r="I30" s="52">
        <f t="shared" si="6"/>
        <v>0</v>
      </c>
      <c r="J30" s="89">
        <f t="shared" si="6"/>
        <v>0</v>
      </c>
      <c r="K30" s="52">
        <f t="shared" si="6"/>
        <v>0</v>
      </c>
      <c r="L30" s="89">
        <f>SUM(G30:K30)</f>
        <v>0</v>
      </c>
    </row>
    <row r="31" spans="1:12" ht="14.5" x14ac:dyDescent="0.35">
      <c r="B31" s="1">
        <v>6311</v>
      </c>
      <c r="C31" s="18">
        <f>C30*2</f>
        <v>35620</v>
      </c>
      <c r="D31" s="17" t="s">
        <v>38</v>
      </c>
      <c r="E31" s="19">
        <v>0.5</v>
      </c>
      <c r="F31" s="106">
        <v>0</v>
      </c>
      <c r="G31" s="52">
        <f>C31*E31*F31</f>
        <v>0</v>
      </c>
      <c r="H31" s="89">
        <f t="shared" si="6"/>
        <v>0</v>
      </c>
      <c r="I31" s="52">
        <f t="shared" si="6"/>
        <v>0</v>
      </c>
      <c r="J31" s="89">
        <f t="shared" si="6"/>
        <v>0</v>
      </c>
      <c r="K31" s="52">
        <f t="shared" si="6"/>
        <v>0</v>
      </c>
      <c r="L31" s="89">
        <f>SUM(G31:K31)</f>
        <v>0</v>
      </c>
    </row>
    <row r="32" spans="1:12" ht="28" x14ac:dyDescent="0.3">
      <c r="A32" s="2" t="s">
        <v>250</v>
      </c>
      <c r="C32" s="18">
        <v>550</v>
      </c>
      <c r="D32" s="20"/>
      <c r="E32" s="20"/>
      <c r="F32" s="17">
        <f>F31</f>
        <v>0</v>
      </c>
      <c r="G32" s="52">
        <f>C32*F32</f>
        <v>0</v>
      </c>
      <c r="H32" s="89">
        <f t="shared" si="6"/>
        <v>0</v>
      </c>
      <c r="I32" s="52">
        <f t="shared" si="6"/>
        <v>0</v>
      </c>
      <c r="J32" s="89">
        <f t="shared" si="6"/>
        <v>0</v>
      </c>
      <c r="K32" s="52">
        <f t="shared" si="6"/>
        <v>0</v>
      </c>
      <c r="L32" s="89">
        <f>SUM(G32:K32)</f>
        <v>0</v>
      </c>
    </row>
    <row r="33" spans="1:12" x14ac:dyDescent="0.3">
      <c r="A33" s="7" t="s">
        <v>39</v>
      </c>
      <c r="B33" s="21"/>
      <c r="C33" s="21"/>
      <c r="D33" s="21"/>
      <c r="E33" s="21"/>
      <c r="F33" s="21"/>
      <c r="G33" s="56">
        <f>SUM(G30:G32)</f>
        <v>0</v>
      </c>
      <c r="H33" s="90">
        <f t="shared" ref="H33:K33" si="7">SUM(H30:H32)</f>
        <v>0</v>
      </c>
      <c r="I33" s="56">
        <f>SUM(I30:I32)</f>
        <v>0</v>
      </c>
      <c r="J33" s="90">
        <f t="shared" si="7"/>
        <v>0</v>
      </c>
      <c r="K33" s="56">
        <f t="shared" si="7"/>
        <v>0</v>
      </c>
      <c r="L33" s="89">
        <f>SUM(G33:K33)</f>
        <v>0</v>
      </c>
    </row>
    <row r="34" spans="1:12" x14ac:dyDescent="0.3">
      <c r="G34" s="54"/>
      <c r="H34" s="91"/>
      <c r="I34" s="54"/>
      <c r="J34" s="91"/>
      <c r="K34" s="54"/>
      <c r="L34" s="91"/>
    </row>
    <row r="35" spans="1:12" x14ac:dyDescent="0.3">
      <c r="A35" s="7" t="s">
        <v>40</v>
      </c>
      <c r="B35" s="21"/>
      <c r="C35" s="21"/>
      <c r="D35" s="21"/>
      <c r="E35" s="21"/>
      <c r="F35" s="21"/>
      <c r="G35" s="56">
        <f>G26+G33</f>
        <v>0</v>
      </c>
      <c r="H35" s="90">
        <f t="shared" ref="H35:K35" si="8">H26+H33</f>
        <v>0</v>
      </c>
      <c r="I35" s="56">
        <f t="shared" si="8"/>
        <v>0</v>
      </c>
      <c r="J35" s="90">
        <f t="shared" si="8"/>
        <v>0</v>
      </c>
      <c r="K35" s="56">
        <f t="shared" si="8"/>
        <v>0</v>
      </c>
      <c r="L35" s="89">
        <f>SUM(G35:K35)</f>
        <v>0</v>
      </c>
    </row>
    <row r="36" spans="1:12" x14ac:dyDescent="0.3">
      <c r="G36" s="52"/>
      <c r="H36" s="89"/>
      <c r="I36" s="52"/>
      <c r="J36" s="89"/>
      <c r="K36" s="52"/>
      <c r="L36" s="89"/>
    </row>
    <row r="37" spans="1:12" x14ac:dyDescent="0.3">
      <c r="A37" s="7" t="s">
        <v>41</v>
      </c>
      <c r="B37" s="21"/>
      <c r="C37" s="21"/>
      <c r="D37" s="21"/>
      <c r="E37" s="21"/>
      <c r="F37" s="21"/>
      <c r="G37" s="56">
        <f>G22+G35</f>
        <v>0</v>
      </c>
      <c r="H37" s="90">
        <f t="shared" ref="H37:K37" si="9">H22+H35</f>
        <v>0</v>
      </c>
      <c r="I37" s="56">
        <f t="shared" si="9"/>
        <v>0</v>
      </c>
      <c r="J37" s="90">
        <f t="shared" si="9"/>
        <v>0</v>
      </c>
      <c r="K37" s="56">
        <f t="shared" si="9"/>
        <v>0</v>
      </c>
      <c r="L37" s="89">
        <f>SUM(G37:K37)</f>
        <v>0</v>
      </c>
    </row>
    <row r="38" spans="1:12" x14ac:dyDescent="0.3">
      <c r="G38" s="52"/>
      <c r="H38" s="89"/>
      <c r="I38" s="52"/>
      <c r="J38" s="89"/>
      <c r="K38" s="52"/>
      <c r="L38" s="89"/>
    </row>
    <row r="39" spans="1:12" x14ac:dyDescent="0.3">
      <c r="G39" s="60" t="s">
        <v>14</v>
      </c>
      <c r="H39" s="92" t="s">
        <v>15</v>
      </c>
      <c r="I39" s="60" t="s">
        <v>16</v>
      </c>
      <c r="J39" s="92" t="s">
        <v>17</v>
      </c>
      <c r="K39" s="60" t="s">
        <v>18</v>
      </c>
      <c r="L39" s="92" t="s">
        <v>19</v>
      </c>
    </row>
    <row r="40" spans="1:12" ht="28" x14ac:dyDescent="0.3">
      <c r="A40" s="4" t="s">
        <v>42</v>
      </c>
      <c r="B40" s="5" t="s">
        <v>8</v>
      </c>
      <c r="C40" s="5" t="s">
        <v>43</v>
      </c>
      <c r="D40" s="5"/>
      <c r="E40" s="5"/>
      <c r="G40" s="52"/>
      <c r="H40" s="89"/>
      <c r="I40" s="52"/>
      <c r="J40" s="89"/>
      <c r="K40" s="52"/>
      <c r="L40" s="89"/>
    </row>
    <row r="41" spans="1:12" x14ac:dyDescent="0.3">
      <c r="A41" s="1" t="s">
        <v>10</v>
      </c>
      <c r="B41" s="1">
        <v>6701</v>
      </c>
      <c r="C41" s="10">
        <v>0.38</v>
      </c>
      <c r="G41" s="52">
        <f>G11*$C$41</f>
        <v>0</v>
      </c>
      <c r="H41" s="89">
        <f>H11*$C$41</f>
        <v>0</v>
      </c>
      <c r="I41" s="52">
        <f>I11*$C$41</f>
        <v>0</v>
      </c>
      <c r="J41" s="89">
        <f>J11*$C$41</f>
        <v>0</v>
      </c>
      <c r="K41" s="52">
        <f>K11*$C$41</f>
        <v>0</v>
      </c>
      <c r="L41" s="89">
        <f>SUM(G41:K41)</f>
        <v>0</v>
      </c>
    </row>
    <row r="42" spans="1:12" x14ac:dyDescent="0.3">
      <c r="A42" s="1" t="s">
        <v>20</v>
      </c>
      <c r="B42" s="1">
        <v>6701</v>
      </c>
      <c r="C42" s="10">
        <v>0.38</v>
      </c>
      <c r="G42" s="52">
        <f>G12*$C$42</f>
        <v>0</v>
      </c>
      <c r="H42" s="89">
        <f t="shared" ref="H42:K42" si="10">H12*$C$42</f>
        <v>0</v>
      </c>
      <c r="I42" s="52">
        <f t="shared" si="10"/>
        <v>0</v>
      </c>
      <c r="J42" s="89">
        <f t="shared" si="10"/>
        <v>0</v>
      </c>
      <c r="K42" s="52">
        <f t="shared" si="10"/>
        <v>0</v>
      </c>
      <c r="L42" s="89">
        <f t="shared" ref="L42:L44" si="11">SUM(G42:K42)</f>
        <v>0</v>
      </c>
    </row>
    <row r="43" spans="1:12" x14ac:dyDescent="0.3">
      <c r="A43" s="1" t="s">
        <v>21</v>
      </c>
      <c r="B43" s="1">
        <v>6701</v>
      </c>
      <c r="C43" s="10">
        <v>7.4300000000000005E-2</v>
      </c>
      <c r="G43" s="52">
        <f>G13*$C$43</f>
        <v>0</v>
      </c>
      <c r="H43" s="89">
        <f t="shared" ref="H43:K43" si="12">H13*$C$43</f>
        <v>0</v>
      </c>
      <c r="I43" s="52">
        <f t="shared" si="12"/>
        <v>0</v>
      </c>
      <c r="J43" s="89">
        <f t="shared" si="12"/>
        <v>0</v>
      </c>
      <c r="K43" s="52">
        <f t="shared" si="12"/>
        <v>0</v>
      </c>
      <c r="L43" s="89">
        <f t="shared" si="11"/>
        <v>0</v>
      </c>
    </row>
    <row r="44" spans="1:12" x14ac:dyDescent="0.3">
      <c r="A44" s="7" t="s">
        <v>44</v>
      </c>
      <c r="B44" s="21"/>
      <c r="C44" s="21"/>
      <c r="D44" s="21"/>
      <c r="E44" s="21"/>
      <c r="F44" s="21"/>
      <c r="G44" s="56">
        <f>SUM(G41:G43)</f>
        <v>0</v>
      </c>
      <c r="H44" s="90">
        <f>SUM(H41:H43)</f>
        <v>0</v>
      </c>
      <c r="I44" s="56">
        <f>SUM(I41:I43)</f>
        <v>0</v>
      </c>
      <c r="J44" s="90">
        <f>SUM(J41:J43)</f>
        <v>0</v>
      </c>
      <c r="K44" s="56">
        <f>SUM(K41:K43)</f>
        <v>0</v>
      </c>
      <c r="L44" s="90">
        <f t="shared" si="11"/>
        <v>0</v>
      </c>
    </row>
    <row r="45" spans="1:12" x14ac:dyDescent="0.3">
      <c r="C45" s="10"/>
      <c r="G45" s="52"/>
      <c r="H45" s="89"/>
      <c r="I45" s="52"/>
      <c r="J45" s="89"/>
      <c r="K45" s="52"/>
      <c r="L45" s="89"/>
    </row>
    <row r="46" spans="1:12" x14ac:dyDescent="0.3">
      <c r="A46" s="1" t="s">
        <v>23</v>
      </c>
      <c r="B46" s="1">
        <v>6701</v>
      </c>
      <c r="C46" s="10">
        <v>0.38</v>
      </c>
      <c r="G46" s="52">
        <f>G16*$C$46</f>
        <v>0</v>
      </c>
      <c r="H46" s="89">
        <f t="shared" ref="H46:K46" si="13">H16*$C$46</f>
        <v>0</v>
      </c>
      <c r="I46" s="52">
        <f t="shared" si="13"/>
        <v>0</v>
      </c>
      <c r="J46" s="89">
        <f t="shared" si="13"/>
        <v>0</v>
      </c>
      <c r="K46" s="52">
        <f t="shared" si="13"/>
        <v>0</v>
      </c>
      <c r="L46" s="89">
        <f t="shared" ref="L46:L49" si="14">SUM(G46:K46)</f>
        <v>0</v>
      </c>
    </row>
    <row r="47" spans="1:12" x14ac:dyDescent="0.3">
      <c r="A47" s="1" t="s">
        <v>24</v>
      </c>
      <c r="B47" s="1">
        <v>6701</v>
      </c>
      <c r="C47" s="10">
        <v>0.38</v>
      </c>
      <c r="G47" s="52">
        <f>G17*$C$47</f>
        <v>0</v>
      </c>
      <c r="H47" s="89">
        <f t="shared" ref="H47:K47" si="15">H17*$C$47</f>
        <v>0</v>
      </c>
      <c r="I47" s="52">
        <f t="shared" si="15"/>
        <v>0</v>
      </c>
      <c r="J47" s="89">
        <f t="shared" si="15"/>
        <v>0</v>
      </c>
      <c r="K47" s="52">
        <f t="shared" si="15"/>
        <v>0</v>
      </c>
      <c r="L47" s="89">
        <f t="shared" si="14"/>
        <v>0</v>
      </c>
    </row>
    <row r="48" spans="1:12" x14ac:dyDescent="0.3">
      <c r="A48" s="1" t="s">
        <v>25</v>
      </c>
      <c r="B48" s="1">
        <v>6701</v>
      </c>
      <c r="C48" s="10">
        <v>7.4300000000000005E-2</v>
      </c>
      <c r="G48" s="52">
        <f>G18*$C$48</f>
        <v>0</v>
      </c>
      <c r="H48" s="89">
        <f t="shared" ref="H48:K48" si="16">H18*$C$48</f>
        <v>0</v>
      </c>
      <c r="I48" s="52">
        <f t="shared" si="16"/>
        <v>0</v>
      </c>
      <c r="J48" s="89">
        <f t="shared" si="16"/>
        <v>0</v>
      </c>
      <c r="K48" s="52">
        <f t="shared" si="16"/>
        <v>0</v>
      </c>
      <c r="L48" s="89">
        <f t="shared" si="14"/>
        <v>0</v>
      </c>
    </row>
    <row r="49" spans="1:12" x14ac:dyDescent="0.3">
      <c r="A49" s="7" t="s">
        <v>45</v>
      </c>
      <c r="B49" s="21"/>
      <c r="C49" s="21"/>
      <c r="D49" s="21"/>
      <c r="E49" s="21"/>
      <c r="F49" s="21"/>
      <c r="G49" s="56">
        <f>SUM(G46:G48)</f>
        <v>0</v>
      </c>
      <c r="H49" s="90">
        <f>SUM(H46:H48)</f>
        <v>0</v>
      </c>
      <c r="I49" s="56">
        <f>SUM(I46:I48)</f>
        <v>0</v>
      </c>
      <c r="J49" s="90">
        <f>SUM(J46:J48)</f>
        <v>0</v>
      </c>
      <c r="K49" s="56">
        <f>SUM(K46:K48)</f>
        <v>0</v>
      </c>
      <c r="L49" s="90">
        <f t="shared" si="14"/>
        <v>0</v>
      </c>
    </row>
    <row r="50" spans="1:12" x14ac:dyDescent="0.3">
      <c r="C50" s="10"/>
      <c r="G50" s="52"/>
      <c r="H50" s="89"/>
      <c r="I50" s="52"/>
      <c r="J50" s="89"/>
      <c r="K50" s="52"/>
      <c r="L50" s="89"/>
    </row>
    <row r="51" spans="1:12" x14ac:dyDescent="0.3">
      <c r="A51" s="1" t="s">
        <v>27</v>
      </c>
      <c r="B51" s="1">
        <v>6701</v>
      </c>
      <c r="C51" s="10">
        <v>0.38</v>
      </c>
      <c r="G51" s="52">
        <f>G21*$C$51</f>
        <v>0</v>
      </c>
      <c r="H51" s="89">
        <f>H21*$C$51</f>
        <v>0</v>
      </c>
      <c r="I51" s="52">
        <f>I21*$C$51</f>
        <v>0</v>
      </c>
      <c r="J51" s="89">
        <f>J21*$C$51</f>
        <v>0</v>
      </c>
      <c r="K51" s="52">
        <f>K21*$C$51</f>
        <v>0</v>
      </c>
      <c r="L51" s="89">
        <f t="shared" ref="L51:L61" si="17">SUM(G51:K51)</f>
        <v>0</v>
      </c>
    </row>
    <row r="52" spans="1:12" x14ac:dyDescent="0.3">
      <c r="C52" s="10"/>
      <c r="G52" s="52"/>
      <c r="H52" s="89"/>
      <c r="I52" s="52"/>
      <c r="J52" s="89"/>
      <c r="K52" s="52"/>
      <c r="L52" s="89"/>
    </row>
    <row r="53" spans="1:12" x14ac:dyDescent="0.3">
      <c r="A53" s="1" t="s">
        <v>46</v>
      </c>
      <c r="B53" s="1">
        <v>6701</v>
      </c>
      <c r="C53" s="10">
        <v>7.4300000000000005E-2</v>
      </c>
      <c r="G53" s="52">
        <f>G26*$C$53</f>
        <v>0</v>
      </c>
      <c r="H53" s="89">
        <f t="shared" ref="H53:J53" si="18">H26*$C$53</f>
        <v>0</v>
      </c>
      <c r="I53" s="52">
        <f t="shared" si="18"/>
        <v>0</v>
      </c>
      <c r="J53" s="89">
        <f t="shared" si="18"/>
        <v>0</v>
      </c>
      <c r="K53" s="52">
        <f>K26*$C$53</f>
        <v>0</v>
      </c>
      <c r="L53" s="89">
        <f t="shared" si="17"/>
        <v>0</v>
      </c>
    </row>
    <row r="54" spans="1:12" x14ac:dyDescent="0.3">
      <c r="A54" s="1" t="s">
        <v>147</v>
      </c>
      <c r="C54" s="10"/>
      <c r="G54" s="52">
        <f>(D26*E26)/30*$F$26*$C$26</f>
        <v>0</v>
      </c>
      <c r="H54" s="89">
        <f>(D26*E26)/30*$F$26*$C$26*1.03</f>
        <v>0</v>
      </c>
      <c r="I54" s="52">
        <f>(D26*E26)/30*$F$26*$C$26*1.03^2</f>
        <v>0</v>
      </c>
      <c r="J54" s="89">
        <f>(D26*E26)/30*$F$26*$C$26*1.03^3</f>
        <v>0</v>
      </c>
      <c r="K54" s="52">
        <f>(D26*E26)/30*$F$26*$C$26*1.03^4</f>
        <v>0</v>
      </c>
      <c r="L54" s="89">
        <f t="shared" si="17"/>
        <v>0</v>
      </c>
    </row>
    <row r="55" spans="1:12" x14ac:dyDescent="0.3">
      <c r="A55" s="7" t="s">
        <v>246</v>
      </c>
      <c r="B55" s="7"/>
      <c r="C55" s="11"/>
      <c r="D55" s="7"/>
      <c r="E55" s="7"/>
      <c r="F55" s="7"/>
      <c r="G55" s="56">
        <f>SUM(G53:G54)</f>
        <v>0</v>
      </c>
      <c r="H55" s="90">
        <f>SUM(H53:H54)</f>
        <v>0</v>
      </c>
      <c r="I55" s="56">
        <f>SUM(I53:I54)</f>
        <v>0</v>
      </c>
      <c r="J55" s="90">
        <f>SUM(J53:J54)</f>
        <v>0</v>
      </c>
      <c r="K55" s="56">
        <f>SUM(K53:K54)</f>
        <v>0</v>
      </c>
      <c r="L55" s="90">
        <f t="shared" si="17"/>
        <v>0</v>
      </c>
    </row>
    <row r="56" spans="1:12" x14ac:dyDescent="0.3">
      <c r="C56" s="10"/>
      <c r="G56" s="52"/>
      <c r="H56" s="89"/>
      <c r="I56" s="52"/>
      <c r="J56" s="89"/>
      <c r="K56" s="52"/>
      <c r="L56" s="89"/>
    </row>
    <row r="57" spans="1:12" x14ac:dyDescent="0.3">
      <c r="A57" s="1" t="s">
        <v>249</v>
      </c>
      <c r="B57" s="1">
        <v>6701</v>
      </c>
      <c r="C57" s="10">
        <v>7.4300000000000005E-2</v>
      </c>
      <c r="G57" s="52">
        <f>(G30+G32)*$C$57</f>
        <v>0</v>
      </c>
      <c r="H57" s="89">
        <f>(H30+H32)*$C$57</f>
        <v>0</v>
      </c>
      <c r="I57" s="52">
        <f>(I30+I32)*$C$57</f>
        <v>0</v>
      </c>
      <c r="J57" s="89">
        <f>(J30+J32)*$C$57</f>
        <v>0</v>
      </c>
      <c r="K57" s="52">
        <f>(K30+K32)*$C$57</f>
        <v>0</v>
      </c>
      <c r="L57" s="89">
        <f>SUM(G57:K57)</f>
        <v>0</v>
      </c>
    </row>
    <row r="58" spans="1:12" x14ac:dyDescent="0.3">
      <c r="A58" s="1" t="s">
        <v>148</v>
      </c>
      <c r="C58" s="10"/>
      <c r="G58" s="52">
        <f>((40*16*E30)/30*F30+(40*16*2*E31)/30*F31)*(($C$30*$E$30+$C$31*$E$31)/((40*16*$E$30)+(40*16*2*$E$31)))</f>
        <v>0</v>
      </c>
      <c r="H58" s="89">
        <f>((40*16*E30)/30*F30+(40*16*2*E31)/30*F31)*(($C$30*1.03*$E$30+$C$31*1.03*$E$31)/((40*16*$E$30)+(40*16*2*$E$31)))</f>
        <v>0</v>
      </c>
      <c r="I58" s="52">
        <f>((40*16*E30)/30*F30+(40*16*2*E31)/30*F31)*(($C$30*1.03^2*$E$30+$C$31*1.03^2*$E$31)/((40*16*$E$30)+(40*16*2*$E$31)))</f>
        <v>0</v>
      </c>
      <c r="J58" s="89">
        <f>((40*16*E30)/30*F30+(40*16*2*E31)/30*F31)*(($C$30*1.03^3*$E$30+$C$31*1.03^3*$E$31)/((40*16*$E$30)+(40*16*2*$E$31)))</f>
        <v>0</v>
      </c>
      <c r="K58" s="52">
        <f>((40*16*E30)/30*F30+(40*16*2*E31)/30*F31)*(($C$30*1.03^4*$E$30+$C$31*1.03^4*$E$31)/((40*16*$E$30)+(40*16*2*$E$31)))</f>
        <v>0</v>
      </c>
      <c r="L58" s="89">
        <f>SUM(G58:K58)</f>
        <v>0</v>
      </c>
    </row>
    <row r="59" spans="1:12" x14ac:dyDescent="0.3">
      <c r="A59" s="7" t="s">
        <v>247</v>
      </c>
      <c r="B59" s="7"/>
      <c r="C59" s="11"/>
      <c r="D59" s="7"/>
      <c r="E59" s="7"/>
      <c r="F59" s="7"/>
      <c r="G59" s="56">
        <f>SUM(G57:G58)</f>
        <v>0</v>
      </c>
      <c r="H59" s="90">
        <f>SUM(H57:H58)</f>
        <v>0</v>
      </c>
      <c r="I59" s="56">
        <f>SUM(I57:I58)</f>
        <v>0</v>
      </c>
      <c r="J59" s="90">
        <f>SUM(J57:J58)</f>
        <v>0</v>
      </c>
      <c r="K59" s="56">
        <f>SUM(K57:K58)</f>
        <v>0</v>
      </c>
      <c r="L59" s="90">
        <f t="shared" ref="L59" si="19">SUM(G59:K59)</f>
        <v>0</v>
      </c>
    </row>
    <row r="60" spans="1:12" x14ac:dyDescent="0.3">
      <c r="G60" s="54"/>
      <c r="H60" s="91"/>
      <c r="I60" s="54"/>
      <c r="J60" s="91"/>
      <c r="K60" s="54"/>
      <c r="L60" s="91"/>
    </row>
    <row r="61" spans="1:12" x14ac:dyDescent="0.3">
      <c r="A61" s="7" t="s">
        <v>49</v>
      </c>
      <c r="B61" s="21"/>
      <c r="C61" s="21"/>
      <c r="D61" s="21"/>
      <c r="E61" s="21"/>
      <c r="F61" s="21"/>
      <c r="G61" s="56">
        <f>G44+G49+G51+G55+G59</f>
        <v>0</v>
      </c>
      <c r="H61" s="90">
        <f>H44+H49+H51+H55+H59</f>
        <v>0</v>
      </c>
      <c r="I61" s="56">
        <f>I44+I49+I51+I55+I59</f>
        <v>0</v>
      </c>
      <c r="J61" s="90">
        <f>J44+J49+J51+J55+J59</f>
        <v>0</v>
      </c>
      <c r="K61" s="56">
        <f>K44+K49+K51+K55+K59</f>
        <v>0</v>
      </c>
      <c r="L61" s="90">
        <f t="shared" si="17"/>
        <v>0</v>
      </c>
    </row>
    <row r="62" spans="1:12" x14ac:dyDescent="0.3">
      <c r="A62" s="7"/>
      <c r="B62" s="7"/>
      <c r="C62" s="7"/>
      <c r="D62" s="7"/>
      <c r="E62" s="7"/>
      <c r="F62" s="7"/>
      <c r="G62" s="56"/>
      <c r="H62" s="90"/>
      <c r="I62" s="56"/>
      <c r="J62" s="90"/>
      <c r="K62" s="56"/>
      <c r="L62" s="90"/>
    </row>
    <row r="63" spans="1:12" x14ac:dyDescent="0.3">
      <c r="A63" s="7"/>
      <c r="B63" s="7"/>
      <c r="C63" s="7"/>
      <c r="D63" s="7"/>
      <c r="E63" s="7"/>
      <c r="F63" s="7"/>
      <c r="G63" s="60" t="s">
        <v>14</v>
      </c>
      <c r="H63" s="92" t="s">
        <v>15</v>
      </c>
      <c r="I63" s="60" t="s">
        <v>16</v>
      </c>
      <c r="J63" s="92" t="s">
        <v>17</v>
      </c>
      <c r="K63" s="60" t="s">
        <v>18</v>
      </c>
      <c r="L63" s="92" t="s">
        <v>19</v>
      </c>
    </row>
    <row r="64" spans="1:12" x14ac:dyDescent="0.3">
      <c r="A64" s="7" t="s">
        <v>82</v>
      </c>
      <c r="B64" s="21"/>
      <c r="C64" s="21"/>
      <c r="D64" s="21"/>
      <c r="E64" s="21"/>
      <c r="F64" s="21"/>
      <c r="G64" s="56">
        <f>G37+G61</f>
        <v>0</v>
      </c>
      <c r="H64" s="90">
        <f t="shared" ref="H64:K64" si="20">H37+H61</f>
        <v>0</v>
      </c>
      <c r="I64" s="56">
        <f t="shared" si="20"/>
        <v>0</v>
      </c>
      <c r="J64" s="90">
        <f t="shared" si="20"/>
        <v>0</v>
      </c>
      <c r="K64" s="56">
        <f t="shared" si="20"/>
        <v>0</v>
      </c>
      <c r="L64" s="90">
        <f t="shared" ref="L64" si="21">SUM(G64:K64)</f>
        <v>0</v>
      </c>
    </row>
    <row r="65" spans="1:12" x14ac:dyDescent="0.3">
      <c r="A65" s="7"/>
      <c r="B65" s="7"/>
      <c r="C65" s="7"/>
      <c r="D65" s="7"/>
      <c r="E65" s="7"/>
      <c r="F65" s="7"/>
      <c r="G65" s="56"/>
      <c r="H65" s="90"/>
      <c r="I65" s="56"/>
      <c r="J65" s="90"/>
      <c r="K65" s="56"/>
      <c r="L65" s="90"/>
    </row>
    <row r="66" spans="1:12" x14ac:dyDescent="0.3">
      <c r="G66" s="60" t="s">
        <v>14</v>
      </c>
      <c r="H66" s="92" t="s">
        <v>15</v>
      </c>
      <c r="I66" s="60" t="s">
        <v>16</v>
      </c>
      <c r="J66" s="92" t="s">
        <v>17</v>
      </c>
      <c r="K66" s="60" t="s">
        <v>18</v>
      </c>
      <c r="L66" s="92" t="s">
        <v>19</v>
      </c>
    </row>
    <row r="67" spans="1:12" ht="28" x14ac:dyDescent="0.3">
      <c r="A67" s="4" t="s">
        <v>50</v>
      </c>
      <c r="B67" s="5" t="s">
        <v>8</v>
      </c>
      <c r="C67" s="5"/>
      <c r="D67" s="5"/>
      <c r="E67" s="5"/>
      <c r="G67" s="52"/>
      <c r="H67" s="89"/>
      <c r="I67" s="52"/>
      <c r="J67" s="89"/>
      <c r="K67" s="52"/>
      <c r="L67" s="89"/>
    </row>
    <row r="68" spans="1:12" x14ac:dyDescent="0.3">
      <c r="A68" s="2" t="s">
        <v>51</v>
      </c>
      <c r="B68" s="13">
        <v>7501</v>
      </c>
      <c r="C68" s="5"/>
      <c r="D68" s="5"/>
      <c r="E68" s="5"/>
      <c r="G68" s="93"/>
      <c r="H68" s="94"/>
      <c r="I68" s="93"/>
      <c r="J68" s="94"/>
      <c r="K68" s="93"/>
      <c r="L68" s="89">
        <f t="shared" ref="L68:L69" si="22">SUM(G68:K68)</f>
        <v>0</v>
      </c>
    </row>
    <row r="69" spans="1:12" x14ac:dyDescent="0.3">
      <c r="A69" s="1" t="s">
        <v>51</v>
      </c>
      <c r="B69" s="1">
        <v>7501</v>
      </c>
      <c r="G69" s="54"/>
      <c r="H69" s="91"/>
      <c r="I69" s="54"/>
      <c r="J69" s="91"/>
      <c r="K69" s="54"/>
      <c r="L69" s="91">
        <f t="shared" si="22"/>
        <v>0</v>
      </c>
    </row>
    <row r="70" spans="1:12" x14ac:dyDescent="0.3">
      <c r="A70" s="7" t="s">
        <v>52</v>
      </c>
      <c r="B70" s="21"/>
      <c r="C70" s="21"/>
      <c r="D70" s="21"/>
      <c r="E70" s="21"/>
      <c r="F70" s="21"/>
      <c r="G70" s="56">
        <f>SUM(G68:G69)</f>
        <v>0</v>
      </c>
      <c r="H70" s="90">
        <f>SUM(H68:H69)</f>
        <v>0</v>
      </c>
      <c r="I70" s="56">
        <f>SUM(I68:I69)</f>
        <v>0</v>
      </c>
      <c r="J70" s="90">
        <f>SUM(J68:J69)</f>
        <v>0</v>
      </c>
      <c r="K70" s="56">
        <f>SUM(K68:K69)</f>
        <v>0</v>
      </c>
      <c r="L70" s="90">
        <f t="shared" ref="L70" si="23">SUM(G70:K70)</f>
        <v>0</v>
      </c>
    </row>
    <row r="71" spans="1:12" x14ac:dyDescent="0.3">
      <c r="G71" s="52"/>
      <c r="H71" s="89"/>
      <c r="I71" s="52"/>
      <c r="J71" s="89"/>
      <c r="K71" s="52"/>
      <c r="L71" s="89"/>
    </row>
    <row r="72" spans="1:12" x14ac:dyDescent="0.3">
      <c r="G72" s="60" t="s">
        <v>14</v>
      </c>
      <c r="H72" s="92" t="s">
        <v>15</v>
      </c>
      <c r="I72" s="60" t="s">
        <v>16</v>
      </c>
      <c r="J72" s="92" t="s">
        <v>17</v>
      </c>
      <c r="K72" s="60" t="s">
        <v>18</v>
      </c>
      <c r="L72" s="92" t="s">
        <v>19</v>
      </c>
    </row>
    <row r="73" spans="1:12" ht="28" x14ac:dyDescent="0.3">
      <c r="A73" s="4" t="s">
        <v>53</v>
      </c>
      <c r="B73" s="5" t="s">
        <v>8</v>
      </c>
      <c r="C73" s="5"/>
      <c r="D73" s="5"/>
      <c r="E73" s="5"/>
      <c r="G73" s="52"/>
      <c r="H73" s="89"/>
      <c r="I73" s="52"/>
      <c r="J73" s="89"/>
      <c r="K73" s="52"/>
      <c r="L73" s="89"/>
    </row>
    <row r="74" spans="1:12" x14ac:dyDescent="0.3">
      <c r="A74" s="1" t="s">
        <v>54</v>
      </c>
      <c r="B74" s="1">
        <v>7201</v>
      </c>
      <c r="G74" s="52">
        <f>Travel!G31</f>
        <v>0</v>
      </c>
      <c r="H74" s="89">
        <f>Travel!I31</f>
        <v>0</v>
      </c>
      <c r="I74" s="52">
        <f>Travel!K31</f>
        <v>0</v>
      </c>
      <c r="J74" s="89">
        <f>Travel!M31</f>
        <v>0</v>
      </c>
      <c r="K74" s="52">
        <f>Travel!O31</f>
        <v>0</v>
      </c>
      <c r="L74" s="89">
        <f t="shared" ref="L74:L75" si="24">SUM(G74:K74)</f>
        <v>0</v>
      </c>
    </row>
    <row r="75" spans="1:12" x14ac:dyDescent="0.3">
      <c r="A75" s="1" t="s">
        <v>55</v>
      </c>
      <c r="B75" s="1">
        <v>7201</v>
      </c>
      <c r="G75" s="54">
        <f>Travel!G63</f>
        <v>0</v>
      </c>
      <c r="H75" s="91">
        <f>Travel!I63</f>
        <v>0</v>
      </c>
      <c r="I75" s="54">
        <f>Travel!K63</f>
        <v>0</v>
      </c>
      <c r="J75" s="91">
        <f>Travel!M63</f>
        <v>0</v>
      </c>
      <c r="K75" s="54">
        <f>Travel!O63</f>
        <v>0</v>
      </c>
      <c r="L75" s="91">
        <f t="shared" si="24"/>
        <v>0</v>
      </c>
    </row>
    <row r="76" spans="1:12" x14ac:dyDescent="0.3">
      <c r="A76" s="7" t="s">
        <v>56</v>
      </c>
      <c r="B76" s="21"/>
      <c r="C76" s="21"/>
      <c r="D76" s="21"/>
      <c r="E76" s="21"/>
      <c r="F76" s="21"/>
      <c r="G76" s="56">
        <f>SUM(G74:G75)</f>
        <v>0</v>
      </c>
      <c r="H76" s="90">
        <f>SUM(H74:H75)</f>
        <v>0</v>
      </c>
      <c r="I76" s="56">
        <f>SUM(I74:I75)</f>
        <v>0</v>
      </c>
      <c r="J76" s="90">
        <f>SUM(J74:J75)</f>
        <v>0</v>
      </c>
      <c r="K76" s="56">
        <f>SUM(K74:K75)</f>
        <v>0</v>
      </c>
      <c r="L76" s="90">
        <f t="shared" ref="L76" si="25">SUM(G76:K76)</f>
        <v>0</v>
      </c>
    </row>
    <row r="77" spans="1:12" x14ac:dyDescent="0.3">
      <c r="G77" s="52"/>
      <c r="H77" s="89"/>
      <c r="I77" s="52"/>
      <c r="J77" s="89"/>
      <c r="K77" s="52"/>
      <c r="L77" s="89"/>
    </row>
    <row r="78" spans="1:12" x14ac:dyDescent="0.3">
      <c r="G78" s="60" t="s">
        <v>14</v>
      </c>
      <c r="H78" s="92" t="s">
        <v>15</v>
      </c>
      <c r="I78" s="60" t="s">
        <v>16</v>
      </c>
      <c r="J78" s="92" t="s">
        <v>17</v>
      </c>
      <c r="K78" s="60" t="s">
        <v>18</v>
      </c>
      <c r="L78" s="92" t="s">
        <v>19</v>
      </c>
    </row>
    <row r="79" spans="1:12" ht="28" x14ac:dyDescent="0.3">
      <c r="A79" s="4" t="s">
        <v>58</v>
      </c>
      <c r="B79" s="5" t="s">
        <v>8</v>
      </c>
      <c r="C79" s="5"/>
      <c r="D79" s="5"/>
      <c r="E79" s="5"/>
      <c r="G79" s="52"/>
      <c r="H79" s="89"/>
      <c r="I79" s="52"/>
      <c r="J79" s="89"/>
      <c r="K79" s="52"/>
      <c r="L79" s="89"/>
    </row>
    <row r="80" spans="1:12" x14ac:dyDescent="0.3">
      <c r="A80" s="1" t="s">
        <v>59</v>
      </c>
      <c r="B80" s="14" t="s">
        <v>60</v>
      </c>
      <c r="G80" s="52">
        <f>'Participant Support Costs'!C38</f>
        <v>0</v>
      </c>
      <c r="H80" s="89">
        <f>'Participant Support Costs'!E38</f>
        <v>0</v>
      </c>
      <c r="I80" s="52">
        <f>'Participant Support Costs'!G38</f>
        <v>0</v>
      </c>
      <c r="J80" s="89">
        <f>'Participant Support Costs'!I38</f>
        <v>0</v>
      </c>
      <c r="K80" s="52">
        <f>'Participant Support Costs'!K38</f>
        <v>0</v>
      </c>
      <c r="L80" s="89">
        <f t="shared" ref="L80:L83" si="26">SUM(G80:K80)</f>
        <v>0</v>
      </c>
    </row>
    <row r="81" spans="1:12" x14ac:dyDescent="0.3">
      <c r="A81" s="1" t="s">
        <v>61</v>
      </c>
      <c r="B81" s="14" t="s">
        <v>60</v>
      </c>
      <c r="G81" s="95">
        <f>'Participant Support Costs'!C39</f>
        <v>0</v>
      </c>
      <c r="H81" s="96">
        <f>'Participant Support Costs'!E39</f>
        <v>0</v>
      </c>
      <c r="I81" s="95">
        <f>'Participant Support Costs'!G39</f>
        <v>0</v>
      </c>
      <c r="J81" s="96">
        <f>'Participant Support Costs'!I39</f>
        <v>0</v>
      </c>
      <c r="K81" s="95">
        <f>'Participant Support Costs'!K39</f>
        <v>0</v>
      </c>
      <c r="L81" s="96">
        <f t="shared" si="26"/>
        <v>0</v>
      </c>
    </row>
    <row r="82" spans="1:12" x14ac:dyDescent="0.3">
      <c r="A82" s="1" t="s">
        <v>62</v>
      </c>
      <c r="B82" s="14" t="s">
        <v>60</v>
      </c>
      <c r="G82" s="52">
        <f>'Participant Support Costs'!C40</f>
        <v>0</v>
      </c>
      <c r="H82" s="89">
        <f>'Participant Support Costs'!E40</f>
        <v>0</v>
      </c>
      <c r="I82" s="52">
        <f>'Participant Support Costs'!G40</f>
        <v>0</v>
      </c>
      <c r="J82" s="89">
        <f>'Participant Support Costs'!I40</f>
        <v>0</v>
      </c>
      <c r="K82" s="52">
        <f>'Participant Support Costs'!K40</f>
        <v>0</v>
      </c>
      <c r="L82" s="89">
        <f t="shared" si="26"/>
        <v>0</v>
      </c>
    </row>
    <row r="83" spans="1:12" x14ac:dyDescent="0.3">
      <c r="A83" s="1" t="s">
        <v>63</v>
      </c>
      <c r="B83" s="14" t="s">
        <v>60</v>
      </c>
      <c r="G83" s="54">
        <f>'Participant Support Costs'!C41</f>
        <v>0</v>
      </c>
      <c r="H83" s="91">
        <f>'Participant Support Costs'!E41</f>
        <v>0</v>
      </c>
      <c r="I83" s="54">
        <f>'Participant Support Costs'!G41</f>
        <v>0</v>
      </c>
      <c r="J83" s="91">
        <f>'Participant Support Costs'!I41</f>
        <v>0</v>
      </c>
      <c r="K83" s="54">
        <f>'Participant Support Costs'!K41</f>
        <v>0</v>
      </c>
      <c r="L83" s="91">
        <f t="shared" si="26"/>
        <v>0</v>
      </c>
    </row>
    <row r="84" spans="1:12" x14ac:dyDescent="0.3">
      <c r="A84" s="7" t="s">
        <v>64</v>
      </c>
      <c r="B84" s="21"/>
      <c r="C84" s="21"/>
      <c r="D84" s="21"/>
      <c r="E84" s="21"/>
      <c r="F84" s="21"/>
      <c r="G84" s="56">
        <f>SUM(G80:G83)</f>
        <v>0</v>
      </c>
      <c r="H84" s="90">
        <f>SUM(H80:H83)</f>
        <v>0</v>
      </c>
      <c r="I84" s="56">
        <f>SUM(I80:I83)</f>
        <v>0</v>
      </c>
      <c r="J84" s="90">
        <f>SUM(J80:J83)</f>
        <v>0</v>
      </c>
      <c r="K84" s="56">
        <f>SUM(K80:K83)</f>
        <v>0</v>
      </c>
      <c r="L84" s="90">
        <f t="shared" ref="L84" si="27">SUM(G84:K84)</f>
        <v>0</v>
      </c>
    </row>
    <row r="85" spans="1:12" x14ac:dyDescent="0.3">
      <c r="G85" s="52"/>
      <c r="H85" s="89"/>
      <c r="I85" s="52"/>
      <c r="J85" s="89"/>
      <c r="K85" s="52"/>
      <c r="L85" s="89"/>
    </row>
    <row r="86" spans="1:12" x14ac:dyDescent="0.3">
      <c r="G86" s="60" t="s">
        <v>14</v>
      </c>
      <c r="H86" s="92" t="s">
        <v>15</v>
      </c>
      <c r="I86" s="60" t="s">
        <v>16</v>
      </c>
      <c r="J86" s="92" t="s">
        <v>17</v>
      </c>
      <c r="K86" s="60" t="s">
        <v>18</v>
      </c>
      <c r="L86" s="92" t="s">
        <v>19</v>
      </c>
    </row>
    <row r="87" spans="1:12" ht="28" x14ac:dyDescent="0.3">
      <c r="A87" s="4" t="s">
        <v>65</v>
      </c>
      <c r="B87" s="5" t="s">
        <v>8</v>
      </c>
      <c r="C87" s="5"/>
      <c r="D87" s="5"/>
      <c r="E87" s="5"/>
      <c r="G87" s="52"/>
      <c r="H87" s="89"/>
      <c r="I87" s="52"/>
      <c r="J87" s="89"/>
      <c r="K87" s="52"/>
      <c r="L87" s="89"/>
    </row>
    <row r="88" spans="1:12" x14ac:dyDescent="0.3">
      <c r="A88" s="1" t="s">
        <v>66</v>
      </c>
      <c r="B88" s="1">
        <v>7101</v>
      </c>
      <c r="G88" s="52">
        <f>'Materials &amp; Supplies Costs'!C13</f>
        <v>0</v>
      </c>
      <c r="H88" s="89">
        <f>'Materials &amp; Supplies Costs'!E13</f>
        <v>0</v>
      </c>
      <c r="I88" s="52">
        <f>'Materials &amp; Supplies Costs'!G13</f>
        <v>0</v>
      </c>
      <c r="J88" s="89">
        <f>'Materials &amp; Supplies Costs'!I13</f>
        <v>0</v>
      </c>
      <c r="K88" s="52">
        <f>'Materials &amp; Supplies Costs'!K13</f>
        <v>0</v>
      </c>
      <c r="L88" s="89">
        <f t="shared" ref="L88:L93" si="28">SUM(G88:K88)</f>
        <v>0</v>
      </c>
    </row>
    <row r="89" spans="1:12" x14ac:dyDescent="0.3">
      <c r="A89" s="1" t="s">
        <v>67</v>
      </c>
      <c r="B89" s="1">
        <v>7101</v>
      </c>
      <c r="G89" s="52">
        <v>0</v>
      </c>
      <c r="H89" s="89">
        <f>G89*1.03</f>
        <v>0</v>
      </c>
      <c r="I89" s="52">
        <f>H89*1.03</f>
        <v>0</v>
      </c>
      <c r="J89" s="89">
        <f>I89*1.03</f>
        <v>0</v>
      </c>
      <c r="K89" s="52">
        <f>J89*1.03</f>
        <v>0</v>
      </c>
      <c r="L89" s="89">
        <f t="shared" si="28"/>
        <v>0</v>
      </c>
    </row>
    <row r="90" spans="1:12" x14ac:dyDescent="0.3">
      <c r="A90" s="1" t="s">
        <v>68</v>
      </c>
      <c r="B90" s="1">
        <v>7101</v>
      </c>
      <c r="G90" s="52">
        <v>0</v>
      </c>
      <c r="H90" s="89">
        <v>0</v>
      </c>
      <c r="I90" s="52">
        <v>0</v>
      </c>
      <c r="J90" s="89">
        <v>0</v>
      </c>
      <c r="K90" s="52">
        <v>0</v>
      </c>
      <c r="L90" s="89">
        <f t="shared" si="28"/>
        <v>0</v>
      </c>
    </row>
    <row r="91" spans="1:12" x14ac:dyDescent="0.3">
      <c r="A91" s="1" t="s">
        <v>69</v>
      </c>
      <c r="B91" s="1">
        <v>7101</v>
      </c>
      <c r="G91" s="52">
        <v>0</v>
      </c>
      <c r="H91" s="89">
        <f>G91*1.03</f>
        <v>0</v>
      </c>
      <c r="I91" s="52">
        <f>H91*1.03</f>
        <v>0</v>
      </c>
      <c r="J91" s="89">
        <f>I91*1.03</f>
        <v>0</v>
      </c>
      <c r="K91" s="52">
        <f>J91*1.03</f>
        <v>0</v>
      </c>
      <c r="L91" s="89">
        <f t="shared" si="28"/>
        <v>0</v>
      </c>
    </row>
    <row r="92" spans="1:12" x14ac:dyDescent="0.3">
      <c r="A92" s="1" t="s">
        <v>70</v>
      </c>
      <c r="B92" s="1">
        <v>7101</v>
      </c>
      <c r="G92" s="52">
        <v>0</v>
      </c>
      <c r="H92" s="89">
        <v>0</v>
      </c>
      <c r="I92" s="52">
        <v>0</v>
      </c>
      <c r="J92" s="89">
        <v>0</v>
      </c>
      <c r="K92" s="52">
        <v>0</v>
      </c>
      <c r="L92" s="89">
        <f t="shared" si="28"/>
        <v>0</v>
      </c>
    </row>
    <row r="93" spans="1:12" x14ac:dyDescent="0.3">
      <c r="A93" s="1" t="s">
        <v>71</v>
      </c>
      <c r="B93" s="1">
        <v>7101</v>
      </c>
      <c r="G93" s="52">
        <v>0</v>
      </c>
      <c r="H93" s="89">
        <v>0</v>
      </c>
      <c r="I93" s="52">
        <v>0</v>
      </c>
      <c r="J93" s="89">
        <v>0</v>
      </c>
      <c r="K93" s="52">
        <v>0</v>
      </c>
      <c r="L93" s="89">
        <f t="shared" si="28"/>
        <v>0</v>
      </c>
    </row>
    <row r="94" spans="1:12" x14ac:dyDescent="0.3">
      <c r="A94" s="1" t="s">
        <v>72</v>
      </c>
      <c r="B94" s="1">
        <v>7101</v>
      </c>
      <c r="G94" s="52">
        <v>0</v>
      </c>
      <c r="H94" s="89">
        <f>G94*1.03</f>
        <v>0</v>
      </c>
      <c r="I94" s="52">
        <f>H94*1.03</f>
        <v>0</v>
      </c>
      <c r="J94" s="89">
        <f>I94*1.03</f>
        <v>0</v>
      </c>
      <c r="K94" s="52">
        <f>J94*1.03</f>
        <v>0</v>
      </c>
      <c r="L94" s="89">
        <f t="shared" ref="L94:L95" si="29">SUM(G94:K94)</f>
        <v>0</v>
      </c>
    </row>
    <row r="95" spans="1:12" x14ac:dyDescent="0.3">
      <c r="A95" s="1" t="s">
        <v>163</v>
      </c>
      <c r="B95" s="1">
        <v>7101</v>
      </c>
      <c r="G95" s="52">
        <f>'Animal Care Costs'!M31</f>
        <v>0</v>
      </c>
      <c r="H95" s="89">
        <f>'Animal Care Costs'!O31</f>
        <v>0</v>
      </c>
      <c r="I95" s="52">
        <f>'Animal Care Costs'!Q31</f>
        <v>0</v>
      </c>
      <c r="J95" s="89">
        <f>'Animal Care Costs'!S31</f>
        <v>0</v>
      </c>
      <c r="K95" s="52">
        <f>'Animal Care Costs'!U31</f>
        <v>0</v>
      </c>
      <c r="L95" s="89">
        <f t="shared" si="29"/>
        <v>0</v>
      </c>
    </row>
    <row r="96" spans="1:12" x14ac:dyDescent="0.3">
      <c r="B96" s="21"/>
      <c r="C96" s="21"/>
      <c r="D96" s="21"/>
      <c r="E96" s="21"/>
      <c r="F96" s="21"/>
      <c r="G96" s="52"/>
      <c r="H96" s="89"/>
      <c r="I96" s="52"/>
      <c r="J96" s="89"/>
      <c r="K96" s="52"/>
      <c r="L96" s="89"/>
    </row>
    <row r="97" spans="1:12" ht="28" x14ac:dyDescent="0.3">
      <c r="A97" s="2" t="s">
        <v>73</v>
      </c>
      <c r="B97" s="14" t="s">
        <v>248</v>
      </c>
      <c r="F97" s="5" t="s">
        <v>96</v>
      </c>
      <c r="G97" s="52"/>
      <c r="H97" s="89"/>
      <c r="I97" s="52"/>
      <c r="J97" s="89"/>
      <c r="K97" s="52"/>
      <c r="L97" s="89"/>
    </row>
    <row r="98" spans="1:12" ht="14.5" x14ac:dyDescent="0.35">
      <c r="F98" s="106"/>
      <c r="G98" s="52"/>
      <c r="H98" s="89"/>
      <c r="I98" s="52"/>
      <c r="J98" s="89"/>
      <c r="K98" s="52"/>
      <c r="L98" s="89"/>
    </row>
    <row r="99" spans="1:12" x14ac:dyDescent="0.3">
      <c r="B99" s="21"/>
      <c r="C99" s="21"/>
      <c r="D99" s="21"/>
      <c r="E99" s="21"/>
      <c r="F99" s="21"/>
      <c r="G99" s="60" t="s">
        <v>14</v>
      </c>
      <c r="H99" s="92" t="s">
        <v>15</v>
      </c>
      <c r="I99" s="60" t="s">
        <v>16</v>
      </c>
      <c r="J99" s="92" t="s">
        <v>17</v>
      </c>
      <c r="K99" s="60" t="s">
        <v>18</v>
      </c>
      <c r="L99" s="92" t="s">
        <v>19</v>
      </c>
    </row>
    <row r="100" spans="1:12" ht="28" x14ac:dyDescent="0.3">
      <c r="A100" s="4" t="s">
        <v>75</v>
      </c>
      <c r="B100" s="5" t="s">
        <v>8</v>
      </c>
      <c r="C100" s="5"/>
      <c r="D100" s="5" t="s">
        <v>77</v>
      </c>
      <c r="E100" s="5" t="s">
        <v>78</v>
      </c>
      <c r="F100" s="5" t="s">
        <v>76</v>
      </c>
      <c r="G100" s="52"/>
      <c r="H100" s="89"/>
      <c r="I100" s="52"/>
      <c r="J100" s="89"/>
      <c r="K100" s="52"/>
      <c r="L100" s="89"/>
    </row>
    <row r="101" spans="1:12" ht="14.5" x14ac:dyDescent="0.35">
      <c r="B101" s="1">
        <v>7726</v>
      </c>
      <c r="D101" s="22">
        <v>915</v>
      </c>
      <c r="E101" s="17">
        <v>16</v>
      </c>
      <c r="F101" s="106"/>
      <c r="G101" s="54">
        <f>D101*E101*F101</f>
        <v>0</v>
      </c>
      <c r="H101" s="91">
        <f>G101*1.04</f>
        <v>0</v>
      </c>
      <c r="I101" s="54">
        <f>H101*1.04</f>
        <v>0</v>
      </c>
      <c r="J101" s="91">
        <f>I101*1.04</f>
        <v>0</v>
      </c>
      <c r="K101" s="54">
        <f>J101*1.04</f>
        <v>0</v>
      </c>
      <c r="L101" s="91">
        <f>SUM(G101:K101)</f>
        <v>0</v>
      </c>
    </row>
    <row r="102" spans="1:12" s="7" customFormat="1" x14ac:dyDescent="0.3">
      <c r="A102" s="7" t="s">
        <v>79</v>
      </c>
      <c r="B102" s="21"/>
      <c r="C102" s="21"/>
      <c r="D102" s="21"/>
      <c r="E102" s="21"/>
      <c r="F102" s="21"/>
      <c r="G102" s="56">
        <f>G88+G89+G90+G91+G92+G93+G94+G95+G97+G101</f>
        <v>0</v>
      </c>
      <c r="H102" s="90">
        <f>H88+H89+H90+H91+H92+H93+H94+H95+H97+H101</f>
        <v>0</v>
      </c>
      <c r="I102" s="56">
        <f>I88+I89+I90+I91+I92+I93+I94+I95+I97+I101</f>
        <v>0</v>
      </c>
      <c r="J102" s="90">
        <f>J88+J89+J90+J91+J92+J93+J94+J95+J97+J101</f>
        <v>0</v>
      </c>
      <c r="K102" s="56">
        <f>K88+K89+K90+K91+K92+K93+K94+K95+K97+K101</f>
        <v>0</v>
      </c>
      <c r="L102" s="90">
        <f>SUM(G102:K102)</f>
        <v>0</v>
      </c>
    </row>
    <row r="103" spans="1:12" x14ac:dyDescent="0.3">
      <c r="G103" s="52"/>
      <c r="H103" s="89"/>
      <c r="I103" s="52"/>
      <c r="J103" s="89"/>
      <c r="K103" s="52"/>
      <c r="L103" s="89"/>
    </row>
    <row r="104" spans="1:12" x14ac:dyDescent="0.3">
      <c r="A104" s="3" t="s">
        <v>80</v>
      </c>
      <c r="G104" s="54">
        <f>G64+G70+G76+G84+G102</f>
        <v>0</v>
      </c>
      <c r="H104" s="91">
        <f t="shared" ref="H104:K104" si="30">H64+H70+H76+H84+H102</f>
        <v>0</v>
      </c>
      <c r="I104" s="54">
        <f t="shared" si="30"/>
        <v>0</v>
      </c>
      <c r="J104" s="91">
        <f t="shared" si="30"/>
        <v>0</v>
      </c>
      <c r="K104" s="54">
        <f t="shared" si="30"/>
        <v>0</v>
      </c>
      <c r="L104" s="91">
        <f t="shared" ref="L104:L108" si="31">SUM(G104:K104)</f>
        <v>0</v>
      </c>
    </row>
    <row r="105" spans="1:12" x14ac:dyDescent="0.3">
      <c r="G105" s="52"/>
      <c r="H105" s="89"/>
      <c r="I105" s="52"/>
      <c r="J105" s="89"/>
      <c r="K105" s="52"/>
      <c r="L105" s="89"/>
    </row>
    <row r="106" spans="1:12" x14ac:dyDescent="0.3">
      <c r="A106" s="7" t="s">
        <v>99</v>
      </c>
      <c r="B106" s="7"/>
      <c r="C106" s="7"/>
      <c r="D106" s="7"/>
      <c r="E106" s="7"/>
      <c r="F106" s="7"/>
      <c r="G106" s="56">
        <f>G104-Subawards!C43</f>
        <v>0</v>
      </c>
      <c r="H106" s="90">
        <f>H104-Subawards!E43</f>
        <v>0</v>
      </c>
      <c r="I106" s="56">
        <f>I104-Subawards!G43</f>
        <v>0</v>
      </c>
      <c r="J106" s="90">
        <f>J104-Subawards!I43</f>
        <v>0</v>
      </c>
      <c r="K106" s="56">
        <f>K104-Subawards!K43</f>
        <v>0</v>
      </c>
      <c r="L106" s="90">
        <f>L104-Subawards!M43</f>
        <v>0</v>
      </c>
    </row>
    <row r="107" spans="1:12" x14ac:dyDescent="0.3">
      <c r="G107" s="52"/>
      <c r="H107" s="89"/>
      <c r="I107" s="52"/>
      <c r="J107" s="89"/>
      <c r="K107" s="52"/>
      <c r="L107" s="89"/>
    </row>
    <row r="108" spans="1:12" x14ac:dyDescent="0.3">
      <c r="A108" s="1" t="s">
        <v>83</v>
      </c>
      <c r="G108" s="52">
        <f>(G104-G70-G84-G97-G101)+Subawards!C53</f>
        <v>0</v>
      </c>
      <c r="H108" s="89">
        <f>(H104-H70-H84-H97-H101)+Subawards!E53</f>
        <v>0</v>
      </c>
      <c r="I108" s="52">
        <f>(I104-I70-I84-I97-I101)+Subawards!G53</f>
        <v>0</v>
      </c>
      <c r="J108" s="89">
        <f>(J104-J70-J84-J97-J101)+Subawards!I53</f>
        <v>0</v>
      </c>
      <c r="K108" s="52">
        <f>(K104-K70-K84-K97-K101)+Subawards!K53</f>
        <v>0</v>
      </c>
      <c r="L108" s="89">
        <f t="shared" si="31"/>
        <v>0</v>
      </c>
    </row>
    <row r="109" spans="1:12" x14ac:dyDescent="0.3">
      <c r="G109" s="52"/>
      <c r="H109" s="89"/>
      <c r="I109" s="52"/>
      <c r="J109" s="89"/>
      <c r="K109" s="52"/>
      <c r="L109" s="89"/>
    </row>
    <row r="110" spans="1:12" ht="28" x14ac:dyDescent="0.3">
      <c r="A110" s="4" t="s">
        <v>84</v>
      </c>
      <c r="B110" s="5" t="s">
        <v>8</v>
      </c>
      <c r="F110" s="5" t="s">
        <v>85</v>
      </c>
      <c r="G110" s="52"/>
      <c r="H110" s="89"/>
      <c r="I110" s="52"/>
      <c r="J110" s="89"/>
      <c r="K110" s="52"/>
      <c r="L110" s="89"/>
    </row>
    <row r="111" spans="1:12" ht="14.5" x14ac:dyDescent="0.35">
      <c r="A111" s="1" t="s">
        <v>86</v>
      </c>
      <c r="B111" s="1">
        <v>7601</v>
      </c>
      <c r="F111" s="105">
        <v>0.53</v>
      </c>
      <c r="G111" s="54">
        <f>G108*$F$111</f>
        <v>0</v>
      </c>
      <c r="H111" s="91">
        <f t="shared" ref="H111:K111" si="32">H108*$F$111</f>
        <v>0</v>
      </c>
      <c r="I111" s="54">
        <f t="shared" si="32"/>
        <v>0</v>
      </c>
      <c r="J111" s="91">
        <f t="shared" si="32"/>
        <v>0</v>
      </c>
      <c r="K111" s="54">
        <f t="shared" si="32"/>
        <v>0</v>
      </c>
      <c r="L111" s="91">
        <f t="shared" ref="L111" si="33">SUM(G111:K111)</f>
        <v>0</v>
      </c>
    </row>
    <row r="112" spans="1:12" x14ac:dyDescent="0.3">
      <c r="A112" s="1" t="s">
        <v>87</v>
      </c>
      <c r="G112" s="52"/>
      <c r="H112" s="89"/>
      <c r="I112" s="52"/>
      <c r="J112" s="89"/>
      <c r="K112" s="52"/>
      <c r="L112" s="89"/>
    </row>
    <row r="113" spans="1:12" x14ac:dyDescent="0.3">
      <c r="A113" s="1" t="s">
        <v>88</v>
      </c>
      <c r="G113" s="52"/>
      <c r="H113" s="89"/>
      <c r="I113" s="52"/>
      <c r="J113" s="89"/>
      <c r="K113" s="52"/>
      <c r="L113" s="89"/>
    </row>
    <row r="114" spans="1:12" x14ac:dyDescent="0.3">
      <c r="A114" s="1" t="s">
        <v>89</v>
      </c>
      <c r="G114" s="52"/>
      <c r="H114" s="89"/>
      <c r="I114" s="52"/>
      <c r="J114" s="89"/>
      <c r="K114" s="52"/>
      <c r="L114" s="89"/>
    </row>
    <row r="115" spans="1:12" x14ac:dyDescent="0.3">
      <c r="G115" s="52"/>
      <c r="H115" s="89"/>
      <c r="I115" s="52"/>
      <c r="J115" s="89"/>
      <c r="K115" s="52"/>
      <c r="L115" s="89"/>
    </row>
    <row r="116" spans="1:12" x14ac:dyDescent="0.3">
      <c r="A116" s="1" t="s">
        <v>90</v>
      </c>
      <c r="G116" s="52"/>
      <c r="H116" s="89"/>
      <c r="I116" s="52"/>
      <c r="J116" s="89"/>
      <c r="K116" s="52"/>
      <c r="L116" s="89"/>
    </row>
    <row r="117" spans="1:12" x14ac:dyDescent="0.3">
      <c r="A117" s="1" t="s">
        <v>91</v>
      </c>
      <c r="G117" s="52"/>
      <c r="H117" s="89"/>
      <c r="I117" s="52"/>
      <c r="J117" s="89"/>
      <c r="K117" s="52"/>
      <c r="L117" s="89"/>
    </row>
    <row r="118" spans="1:12" x14ac:dyDescent="0.3">
      <c r="G118" s="60" t="s">
        <v>14</v>
      </c>
      <c r="H118" s="92" t="s">
        <v>15</v>
      </c>
      <c r="I118" s="60" t="s">
        <v>16</v>
      </c>
      <c r="J118" s="92" t="s">
        <v>17</v>
      </c>
      <c r="K118" s="60" t="s">
        <v>18</v>
      </c>
      <c r="L118" s="92" t="s">
        <v>19</v>
      </c>
    </row>
    <row r="119" spans="1:12" x14ac:dyDescent="0.3">
      <c r="A119" s="3" t="s">
        <v>92</v>
      </c>
      <c r="G119" s="54">
        <f>G104+G111</f>
        <v>0</v>
      </c>
      <c r="H119" s="91">
        <f t="shared" ref="H119:K119" si="34">H104+H111</f>
        <v>0</v>
      </c>
      <c r="I119" s="54">
        <f t="shared" si="34"/>
        <v>0</v>
      </c>
      <c r="J119" s="91">
        <f t="shared" si="34"/>
        <v>0</v>
      </c>
      <c r="K119" s="54">
        <f t="shared" si="34"/>
        <v>0</v>
      </c>
      <c r="L119" s="91">
        <f t="shared" ref="L119:L126" si="35">SUM(G119:K119)</f>
        <v>0</v>
      </c>
    </row>
    <row r="120" spans="1:12" x14ac:dyDescent="0.3">
      <c r="A120" s="3"/>
      <c r="G120" s="52"/>
      <c r="H120" s="89"/>
      <c r="I120" s="52"/>
      <c r="J120" s="89"/>
      <c r="K120" s="52"/>
      <c r="L120" s="89"/>
    </row>
    <row r="121" spans="1:12" x14ac:dyDescent="0.3">
      <c r="G121" s="52"/>
      <c r="H121" s="89"/>
      <c r="I121" s="52"/>
      <c r="J121" s="89"/>
      <c r="K121" s="52"/>
      <c r="L121" s="89"/>
    </row>
    <row r="122" spans="1:12" x14ac:dyDescent="0.3">
      <c r="A122" s="1" t="s">
        <v>93</v>
      </c>
      <c r="G122" s="52">
        <f>G119</f>
        <v>0</v>
      </c>
      <c r="H122" s="89">
        <f>H119</f>
        <v>0</v>
      </c>
      <c r="I122" s="52">
        <f>I119</f>
        <v>0</v>
      </c>
      <c r="J122" s="89">
        <f>J119</f>
        <v>0</v>
      </c>
      <c r="K122" s="52">
        <f>K119</f>
        <v>0</v>
      </c>
      <c r="L122" s="89">
        <f t="shared" si="35"/>
        <v>0</v>
      </c>
    </row>
    <row r="123" spans="1:12" x14ac:dyDescent="0.3">
      <c r="A123" s="1" t="s">
        <v>97</v>
      </c>
      <c r="G123" s="52">
        <f>Subawards!D38</f>
        <v>0</v>
      </c>
      <c r="H123" s="89">
        <f>Subawards!F38</f>
        <v>0</v>
      </c>
      <c r="I123" s="52">
        <f>Subawards!H38</f>
        <v>0</v>
      </c>
      <c r="J123" s="89">
        <f>Subawards!J38</f>
        <v>0</v>
      </c>
      <c r="K123" s="52">
        <f>Subawards!L38</f>
        <v>0</v>
      </c>
      <c r="L123" s="89">
        <f t="shared" si="35"/>
        <v>0</v>
      </c>
    </row>
    <row r="124" spans="1:12" x14ac:dyDescent="0.3">
      <c r="A124" s="1" t="s">
        <v>98</v>
      </c>
      <c r="G124" s="52">
        <f>'Third-Party Cost Share'!C44</f>
        <v>0</v>
      </c>
      <c r="H124" s="89">
        <f>'Third-Party Cost Share'!D44</f>
        <v>0</v>
      </c>
      <c r="I124" s="52">
        <f>'Third-Party Cost Share'!E44</f>
        <v>0</v>
      </c>
      <c r="J124" s="89">
        <f>'Third-Party Cost Share'!F44</f>
        <v>0</v>
      </c>
      <c r="K124" s="52">
        <f>'Third-Party Cost Share'!G44</f>
        <v>0</v>
      </c>
      <c r="L124" s="89">
        <f t="shared" si="35"/>
        <v>0</v>
      </c>
    </row>
    <row r="125" spans="1:12" x14ac:dyDescent="0.3">
      <c r="A125" s="1" t="s">
        <v>94</v>
      </c>
      <c r="G125" s="54">
        <f>'OU Cost Share'!G111</f>
        <v>0</v>
      </c>
      <c r="H125" s="91">
        <f>'OU Cost Share'!H111</f>
        <v>0</v>
      </c>
      <c r="I125" s="54">
        <f>'OU Cost Share'!I111</f>
        <v>0</v>
      </c>
      <c r="J125" s="91">
        <f>'OU Cost Share'!J111</f>
        <v>0</v>
      </c>
      <c r="K125" s="54">
        <f>'OU Cost Share'!K111</f>
        <v>0</v>
      </c>
      <c r="L125" s="91">
        <f t="shared" si="35"/>
        <v>0</v>
      </c>
    </row>
    <row r="126" spans="1:12" s="7" customFormat="1" x14ac:dyDescent="0.3">
      <c r="A126" s="7" t="s">
        <v>95</v>
      </c>
      <c r="G126" s="56">
        <f>SUM(G122:G125)</f>
        <v>0</v>
      </c>
      <c r="H126" s="90">
        <f>SUM(H122:H125)</f>
        <v>0</v>
      </c>
      <c r="I126" s="56">
        <f>SUM(I122:I125)</f>
        <v>0</v>
      </c>
      <c r="J126" s="90">
        <f>SUM(J122:J125)</f>
        <v>0</v>
      </c>
      <c r="K126" s="56">
        <f>SUM(K122:K125)</f>
        <v>0</v>
      </c>
      <c r="L126" s="90">
        <f t="shared" si="35"/>
        <v>0</v>
      </c>
    </row>
    <row r="127" spans="1:12" x14ac:dyDescent="0.3">
      <c r="G127" s="9"/>
      <c r="H127" s="9"/>
      <c r="I127" s="9"/>
      <c r="J127" s="9"/>
      <c r="K127" s="9"/>
    </row>
    <row r="128" spans="1:12" x14ac:dyDescent="0.3">
      <c r="G128" s="9"/>
      <c r="H128" s="9"/>
      <c r="I128" s="9"/>
      <c r="J128" s="9"/>
      <c r="K128" s="9"/>
    </row>
    <row r="129" spans="7:11" x14ac:dyDescent="0.3">
      <c r="G129" s="9"/>
      <c r="H129" s="9"/>
      <c r="I129" s="9"/>
      <c r="J129" s="9"/>
      <c r="K129" s="9"/>
    </row>
    <row r="130" spans="7:11" x14ac:dyDescent="0.3">
      <c r="G130" s="9"/>
      <c r="H130" s="9"/>
      <c r="I130" s="9"/>
      <c r="J130" s="9"/>
      <c r="K130" s="9"/>
    </row>
    <row r="131" spans="7:11" x14ac:dyDescent="0.3">
      <c r="G131" s="9"/>
      <c r="H131" s="9"/>
      <c r="I131" s="9"/>
      <c r="J131" s="9"/>
      <c r="K131" s="9"/>
    </row>
    <row r="132" spans="7:11" x14ac:dyDescent="0.3">
      <c r="G132" s="9"/>
      <c r="H132" s="9"/>
      <c r="I132" s="9"/>
      <c r="J132" s="9"/>
      <c r="K132" s="9"/>
    </row>
    <row r="133" spans="7:11" x14ac:dyDescent="0.3">
      <c r="G133" s="9"/>
      <c r="H133" s="9"/>
      <c r="I133" s="9"/>
      <c r="J133" s="9"/>
      <c r="K133" s="9"/>
    </row>
    <row r="134" spans="7:11" x14ac:dyDescent="0.3">
      <c r="G134" s="9"/>
      <c r="H134" s="9"/>
      <c r="I134" s="9"/>
      <c r="J134" s="9"/>
      <c r="K134" s="9"/>
    </row>
    <row r="135" spans="7:11" x14ac:dyDescent="0.3">
      <c r="G135" s="9"/>
      <c r="H135" s="9"/>
      <c r="I135" s="9"/>
      <c r="J135" s="9"/>
      <c r="K135" s="9"/>
    </row>
    <row r="136" spans="7:11" x14ac:dyDescent="0.3">
      <c r="G136" s="9"/>
      <c r="H136" s="9"/>
      <c r="I136" s="9"/>
      <c r="J136" s="9"/>
      <c r="K136" s="9"/>
    </row>
    <row r="137" spans="7:11" x14ac:dyDescent="0.3">
      <c r="G137" s="9"/>
      <c r="H137" s="9"/>
      <c r="I137" s="9"/>
      <c r="J137" s="9"/>
      <c r="K137" s="9"/>
    </row>
    <row r="138" spans="7:11" x14ac:dyDescent="0.3">
      <c r="G138" s="9"/>
      <c r="H138" s="9"/>
      <c r="I138" s="9"/>
      <c r="J138" s="9"/>
      <c r="K138" s="9"/>
    </row>
    <row r="139" spans="7:11" x14ac:dyDescent="0.3">
      <c r="G139" s="9"/>
      <c r="H139" s="9"/>
      <c r="I139" s="9"/>
      <c r="J139" s="9"/>
      <c r="K139" s="9"/>
    </row>
    <row r="140" spans="7:11" x14ac:dyDescent="0.3">
      <c r="G140" s="9"/>
      <c r="H140" s="9"/>
      <c r="I140" s="9"/>
      <c r="J140" s="9"/>
      <c r="K140" s="9"/>
    </row>
    <row r="141" spans="7:11" x14ac:dyDescent="0.3">
      <c r="G141" s="9"/>
      <c r="H141" s="9"/>
      <c r="I141" s="9"/>
      <c r="J141" s="9"/>
      <c r="K141" s="9"/>
    </row>
    <row r="142" spans="7:11" x14ac:dyDescent="0.3">
      <c r="G142" s="9"/>
      <c r="H142" s="9"/>
      <c r="I142" s="9"/>
      <c r="J142" s="9"/>
      <c r="K142" s="9"/>
    </row>
    <row r="143" spans="7:11" x14ac:dyDescent="0.3">
      <c r="G143" s="9"/>
      <c r="H143" s="9"/>
      <c r="I143" s="9"/>
      <c r="J143" s="9"/>
      <c r="K143" s="9"/>
    </row>
    <row r="144" spans="7:11" x14ac:dyDescent="0.3">
      <c r="G144" s="9"/>
      <c r="H144" s="9"/>
      <c r="I144" s="9"/>
      <c r="J144" s="9"/>
      <c r="K144" s="9"/>
    </row>
    <row r="145" spans="7:11" x14ac:dyDescent="0.3">
      <c r="G145" s="9"/>
      <c r="H145" s="9"/>
      <c r="I145" s="9"/>
      <c r="J145" s="9"/>
      <c r="K145" s="9"/>
    </row>
    <row r="146" spans="7:11" x14ac:dyDescent="0.3">
      <c r="G146" s="9"/>
      <c r="H146" s="9"/>
      <c r="I146" s="9"/>
      <c r="J146" s="9"/>
      <c r="K146" s="9"/>
    </row>
    <row r="147" spans="7:11" x14ac:dyDescent="0.3">
      <c r="G147" s="9"/>
      <c r="H147" s="9"/>
      <c r="I147" s="9"/>
      <c r="J147" s="9"/>
      <c r="K147" s="9"/>
    </row>
    <row r="148" spans="7:11" x14ac:dyDescent="0.3">
      <c r="G148" s="9"/>
      <c r="H148" s="9"/>
      <c r="I148" s="9"/>
      <c r="J148" s="9"/>
      <c r="K148" s="9"/>
    </row>
    <row r="149" spans="7:11" x14ac:dyDescent="0.3">
      <c r="G149" s="9"/>
      <c r="H149" s="9"/>
      <c r="I149" s="9"/>
      <c r="J149" s="9"/>
      <c r="K149" s="9"/>
    </row>
    <row r="150" spans="7:11" x14ac:dyDescent="0.3">
      <c r="G150" s="9"/>
      <c r="H150" s="9"/>
      <c r="I150" s="9"/>
      <c r="J150" s="9"/>
      <c r="K150" s="9"/>
    </row>
    <row r="151" spans="7:11" x14ac:dyDescent="0.3">
      <c r="G151" s="9"/>
      <c r="H151" s="9"/>
      <c r="I151" s="9"/>
      <c r="J151" s="9"/>
      <c r="K151" s="9"/>
    </row>
    <row r="152" spans="7:11" x14ac:dyDescent="0.3">
      <c r="G152" s="9"/>
      <c r="H152" s="9"/>
      <c r="I152" s="9"/>
      <c r="J152" s="9"/>
      <c r="K152" s="9"/>
    </row>
    <row r="153" spans="7:11" x14ac:dyDescent="0.3">
      <c r="G153" s="9"/>
      <c r="H153" s="9"/>
      <c r="I153" s="9"/>
      <c r="J153" s="9"/>
      <c r="K153" s="9"/>
    </row>
    <row r="154" spans="7:11" x14ac:dyDescent="0.3">
      <c r="G154" s="9"/>
      <c r="H154" s="9"/>
      <c r="I154" s="9"/>
      <c r="J154" s="9"/>
      <c r="K154" s="9"/>
    </row>
    <row r="155" spans="7:11" x14ac:dyDescent="0.3">
      <c r="G155" s="9"/>
      <c r="H155" s="9"/>
      <c r="I155" s="9"/>
      <c r="J155" s="9"/>
      <c r="K155" s="9"/>
    </row>
    <row r="156" spans="7:11" x14ac:dyDescent="0.3">
      <c r="G156" s="9"/>
      <c r="H156" s="9"/>
      <c r="I156" s="9"/>
      <c r="J156" s="9"/>
      <c r="K156" s="9"/>
    </row>
    <row r="157" spans="7:11" x14ac:dyDescent="0.3">
      <c r="G157" s="9"/>
      <c r="H157" s="9"/>
      <c r="I157" s="9"/>
      <c r="J157" s="9"/>
      <c r="K157" s="9"/>
    </row>
    <row r="158" spans="7:11" x14ac:dyDescent="0.3">
      <c r="G158" s="9"/>
      <c r="H158" s="9"/>
      <c r="I158" s="9"/>
      <c r="J158" s="9"/>
      <c r="K158" s="9"/>
    </row>
    <row r="159" spans="7:11" x14ac:dyDescent="0.3">
      <c r="G159" s="9"/>
      <c r="H159" s="9"/>
      <c r="I159" s="9"/>
      <c r="J159" s="9"/>
      <c r="K159" s="9"/>
    </row>
    <row r="160" spans="7:11" x14ac:dyDescent="0.3">
      <c r="G160" s="9"/>
      <c r="H160" s="9"/>
      <c r="I160" s="9"/>
      <c r="J160" s="9"/>
      <c r="K160" s="9"/>
    </row>
    <row r="161" spans="7:11" x14ac:dyDescent="0.3">
      <c r="G161" s="9"/>
      <c r="H161" s="9"/>
      <c r="I161" s="9"/>
      <c r="J161" s="9"/>
      <c r="K161" s="9"/>
    </row>
    <row r="162" spans="7:11" x14ac:dyDescent="0.3">
      <c r="G162" s="9"/>
      <c r="H162" s="9"/>
      <c r="I162" s="9"/>
      <c r="J162" s="9"/>
      <c r="K162" s="9"/>
    </row>
    <row r="163" spans="7:11" x14ac:dyDescent="0.3">
      <c r="G163" s="9"/>
      <c r="H163" s="9"/>
      <c r="I163" s="9"/>
      <c r="J163" s="9"/>
      <c r="K163" s="9"/>
    </row>
    <row r="164" spans="7:11" x14ac:dyDescent="0.3">
      <c r="G164" s="9"/>
      <c r="H164" s="9"/>
      <c r="I164" s="9"/>
      <c r="J164" s="9"/>
      <c r="K164" s="9"/>
    </row>
    <row r="165" spans="7:11" x14ac:dyDescent="0.3">
      <c r="G165" s="9"/>
      <c r="H165" s="9"/>
      <c r="I165" s="9"/>
      <c r="J165" s="9"/>
      <c r="K165" s="9"/>
    </row>
    <row r="166" spans="7:11" x14ac:dyDescent="0.3">
      <c r="G166" s="9"/>
      <c r="H166" s="9"/>
      <c r="I166" s="9"/>
      <c r="J166" s="9"/>
      <c r="K166" s="9"/>
    </row>
    <row r="167" spans="7:11" x14ac:dyDescent="0.3">
      <c r="G167" s="9"/>
      <c r="H167" s="9"/>
      <c r="I167" s="9"/>
      <c r="J167" s="9"/>
      <c r="K167" s="9"/>
    </row>
    <row r="168" spans="7:11" x14ac:dyDescent="0.3">
      <c r="G168" s="9"/>
      <c r="H168" s="9"/>
      <c r="I168" s="9"/>
      <c r="J168" s="9"/>
      <c r="K168" s="9"/>
    </row>
    <row r="169" spans="7:11" x14ac:dyDescent="0.3">
      <c r="G169" s="9"/>
      <c r="H169" s="9"/>
      <c r="I169" s="9"/>
      <c r="J169" s="9"/>
      <c r="K169" s="9"/>
    </row>
    <row r="170" spans="7:11" x14ac:dyDescent="0.3">
      <c r="G170" s="9"/>
      <c r="H170" s="9"/>
      <c r="I170" s="9"/>
      <c r="J170" s="9"/>
      <c r="K170" s="9"/>
    </row>
    <row r="171" spans="7:11" x14ac:dyDescent="0.3">
      <c r="G171" s="9"/>
      <c r="H171" s="9"/>
      <c r="I171" s="9"/>
      <c r="J171" s="9"/>
      <c r="K171" s="9"/>
    </row>
    <row r="172" spans="7:11" x14ac:dyDescent="0.3">
      <c r="G172" s="9"/>
      <c r="H172" s="9"/>
      <c r="I172" s="9"/>
      <c r="J172" s="9"/>
      <c r="K172" s="9"/>
    </row>
    <row r="173" spans="7:11" x14ac:dyDescent="0.3">
      <c r="G173" s="9"/>
      <c r="H173" s="9"/>
      <c r="I173" s="9"/>
      <c r="J173" s="9"/>
      <c r="K173" s="9"/>
    </row>
    <row r="174" spans="7:11" x14ac:dyDescent="0.3">
      <c r="G174" s="9"/>
      <c r="H174" s="9"/>
      <c r="I174" s="9"/>
      <c r="J174" s="9"/>
      <c r="K174" s="9"/>
    </row>
    <row r="175" spans="7:11" x14ac:dyDescent="0.3">
      <c r="G175" s="9"/>
      <c r="H175" s="9"/>
      <c r="I175" s="9"/>
      <c r="J175" s="9"/>
      <c r="K175" s="9"/>
    </row>
    <row r="176" spans="7:11" x14ac:dyDescent="0.3">
      <c r="G176" s="9"/>
      <c r="H176" s="9"/>
      <c r="I176" s="9"/>
      <c r="J176" s="9"/>
      <c r="K176" s="9"/>
    </row>
    <row r="177" spans="7:11" x14ac:dyDescent="0.3">
      <c r="G177" s="9"/>
      <c r="H177" s="9"/>
      <c r="I177" s="9"/>
      <c r="J177" s="9"/>
      <c r="K177" s="9"/>
    </row>
    <row r="178" spans="7:11" x14ac:dyDescent="0.3">
      <c r="G178" s="9"/>
      <c r="H178" s="9"/>
      <c r="I178" s="9"/>
      <c r="J178" s="9"/>
      <c r="K178" s="9"/>
    </row>
    <row r="179" spans="7:11" x14ac:dyDescent="0.3">
      <c r="G179" s="9"/>
      <c r="H179" s="9"/>
      <c r="I179" s="9"/>
      <c r="J179" s="9"/>
      <c r="K179" s="9"/>
    </row>
    <row r="180" spans="7:11" x14ac:dyDescent="0.3">
      <c r="G180" s="9"/>
      <c r="H180" s="9"/>
      <c r="I180" s="9"/>
      <c r="J180" s="9"/>
      <c r="K180" s="9"/>
    </row>
    <row r="181" spans="7:11" x14ac:dyDescent="0.3">
      <c r="G181" s="9"/>
      <c r="H181" s="9"/>
      <c r="I181" s="9"/>
      <c r="J181" s="9"/>
      <c r="K181" s="9"/>
    </row>
    <row r="182" spans="7:11" x14ac:dyDescent="0.3">
      <c r="G182" s="9"/>
      <c r="H182" s="9"/>
      <c r="I182" s="9"/>
      <c r="J182" s="9"/>
      <c r="K182" s="9"/>
    </row>
    <row r="183" spans="7:11" x14ac:dyDescent="0.3">
      <c r="G183" s="9"/>
      <c r="H183" s="9"/>
      <c r="I183" s="9"/>
      <c r="J183" s="9"/>
      <c r="K183" s="9"/>
    </row>
    <row r="184" spans="7:11" x14ac:dyDescent="0.3">
      <c r="G184" s="9"/>
      <c r="H184" s="9"/>
      <c r="I184" s="9"/>
      <c r="J184" s="9"/>
      <c r="K184" s="9"/>
    </row>
    <row r="185" spans="7:11" x14ac:dyDescent="0.3">
      <c r="G185" s="9"/>
      <c r="H185" s="9"/>
      <c r="I185" s="9"/>
      <c r="J185" s="9"/>
      <c r="K185" s="9"/>
    </row>
    <row r="186" spans="7:11" x14ac:dyDescent="0.3">
      <c r="G186" s="9"/>
      <c r="H186" s="9"/>
      <c r="I186" s="9"/>
      <c r="J186" s="9"/>
      <c r="K186" s="9"/>
    </row>
    <row r="187" spans="7:11" x14ac:dyDescent="0.3">
      <c r="G187" s="9"/>
      <c r="H187" s="9"/>
      <c r="I187" s="9"/>
      <c r="J187" s="9"/>
      <c r="K187" s="9"/>
    </row>
    <row r="188" spans="7:11" x14ac:dyDescent="0.3">
      <c r="G188" s="9"/>
      <c r="H188" s="9"/>
      <c r="I188" s="9"/>
      <c r="J188" s="9"/>
      <c r="K188" s="9"/>
    </row>
    <row r="189" spans="7:11" x14ac:dyDescent="0.3">
      <c r="G189" s="9"/>
      <c r="H189" s="9"/>
      <c r="I189" s="9"/>
      <c r="J189" s="9"/>
      <c r="K189" s="9"/>
    </row>
    <row r="190" spans="7:11" x14ac:dyDescent="0.3">
      <c r="G190" s="9"/>
      <c r="H190" s="9"/>
      <c r="I190" s="9"/>
      <c r="J190" s="9"/>
      <c r="K190" s="9"/>
    </row>
    <row r="191" spans="7:11" x14ac:dyDescent="0.3">
      <c r="G191" s="9"/>
      <c r="H191" s="9"/>
      <c r="I191" s="9"/>
      <c r="J191" s="9"/>
      <c r="K191" s="9"/>
    </row>
    <row r="192" spans="7:11" x14ac:dyDescent="0.3">
      <c r="G192" s="9"/>
      <c r="H192" s="9"/>
      <c r="I192" s="9"/>
      <c r="J192" s="9"/>
      <c r="K192" s="9"/>
    </row>
    <row r="193" spans="7:11" x14ac:dyDescent="0.3">
      <c r="G193" s="9"/>
      <c r="H193" s="9"/>
      <c r="I193" s="9"/>
      <c r="J193" s="9"/>
      <c r="K193" s="9"/>
    </row>
    <row r="194" spans="7:11" x14ac:dyDescent="0.3">
      <c r="G194" s="9"/>
      <c r="H194" s="9"/>
      <c r="I194" s="9"/>
      <c r="J194" s="9"/>
      <c r="K194" s="9"/>
    </row>
    <row r="195" spans="7:11" x14ac:dyDescent="0.3">
      <c r="G195" s="9"/>
      <c r="H195" s="9"/>
      <c r="I195" s="9"/>
      <c r="J195" s="9"/>
      <c r="K195" s="9"/>
    </row>
    <row r="196" spans="7:11" x14ac:dyDescent="0.3">
      <c r="G196" s="9"/>
      <c r="H196" s="9"/>
      <c r="I196" s="9"/>
      <c r="J196" s="9"/>
      <c r="K196" s="9"/>
    </row>
    <row r="197" spans="7:11" x14ac:dyDescent="0.3">
      <c r="G197" s="9"/>
      <c r="H197" s="9"/>
      <c r="I197" s="9"/>
      <c r="J197" s="9"/>
      <c r="K197" s="9"/>
    </row>
    <row r="198" spans="7:11" x14ac:dyDescent="0.3">
      <c r="G198" s="9"/>
      <c r="H198" s="9"/>
      <c r="I198" s="9"/>
      <c r="J198" s="9"/>
      <c r="K198" s="9"/>
    </row>
    <row r="199" spans="7:11" x14ac:dyDescent="0.3">
      <c r="G199" s="9"/>
      <c r="H199" s="9"/>
      <c r="I199" s="9"/>
      <c r="J199" s="9"/>
      <c r="K199" s="9"/>
    </row>
    <row r="200" spans="7:11" x14ac:dyDescent="0.3">
      <c r="G200" s="9"/>
      <c r="H200" s="9"/>
      <c r="I200" s="9"/>
      <c r="J200" s="9"/>
      <c r="K200" s="9"/>
    </row>
    <row r="201" spans="7:11" x14ac:dyDescent="0.3">
      <c r="G201" s="9"/>
      <c r="H201" s="9"/>
      <c r="I201" s="9"/>
      <c r="J201" s="9"/>
      <c r="K201" s="9"/>
    </row>
    <row r="202" spans="7:11" x14ac:dyDescent="0.3">
      <c r="G202" s="9"/>
      <c r="H202" s="9"/>
      <c r="I202" s="9"/>
      <c r="J202" s="9"/>
      <c r="K202" s="9"/>
    </row>
    <row r="203" spans="7:11" x14ac:dyDescent="0.3">
      <c r="G203" s="9"/>
      <c r="H203" s="9"/>
      <c r="I203" s="9"/>
      <c r="J203" s="9"/>
      <c r="K203" s="9"/>
    </row>
    <row r="204" spans="7:11" x14ac:dyDescent="0.3">
      <c r="G204" s="9"/>
      <c r="H204" s="9"/>
      <c r="I204" s="9"/>
      <c r="J204" s="9"/>
      <c r="K204" s="9"/>
    </row>
    <row r="205" spans="7:11" x14ac:dyDescent="0.3">
      <c r="G205" s="9"/>
      <c r="H205" s="9"/>
      <c r="I205" s="9"/>
      <c r="J205" s="9"/>
      <c r="K205" s="9"/>
    </row>
    <row r="206" spans="7:11" x14ac:dyDescent="0.3">
      <c r="G206" s="9"/>
      <c r="H206" s="9"/>
      <c r="I206" s="9"/>
      <c r="J206" s="9"/>
      <c r="K206" s="9"/>
    </row>
    <row r="207" spans="7:11" x14ac:dyDescent="0.3">
      <c r="G207" s="9"/>
      <c r="H207" s="9"/>
      <c r="I207" s="9"/>
      <c r="J207" s="9"/>
      <c r="K207" s="9"/>
    </row>
    <row r="208" spans="7:11" x14ac:dyDescent="0.3">
      <c r="G208" s="9"/>
      <c r="H208" s="9"/>
      <c r="I208" s="9"/>
      <c r="J208" s="9"/>
      <c r="K208" s="9"/>
    </row>
    <row r="209" spans="7:11" x14ac:dyDescent="0.3">
      <c r="G209" s="9"/>
      <c r="H209" s="9"/>
      <c r="I209" s="9"/>
      <c r="J209" s="9"/>
      <c r="K209" s="9"/>
    </row>
    <row r="210" spans="7:11" x14ac:dyDescent="0.3">
      <c r="G210" s="9"/>
      <c r="H210" s="9"/>
      <c r="I210" s="9"/>
      <c r="J210" s="9"/>
      <c r="K210" s="9"/>
    </row>
    <row r="211" spans="7:11" x14ac:dyDescent="0.3">
      <c r="G211" s="9"/>
      <c r="H211" s="9"/>
      <c r="I211" s="9"/>
      <c r="J211" s="9"/>
      <c r="K211" s="9"/>
    </row>
    <row r="212" spans="7:11" x14ac:dyDescent="0.3">
      <c r="G212" s="9"/>
      <c r="H212" s="9"/>
      <c r="I212" s="9"/>
      <c r="J212" s="9"/>
      <c r="K212" s="9"/>
    </row>
    <row r="213" spans="7:11" x14ac:dyDescent="0.3">
      <c r="G213" s="9"/>
      <c r="H213" s="9"/>
      <c r="I213" s="9"/>
      <c r="J213" s="9"/>
      <c r="K213" s="9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EA6A1-4661-4DE9-9428-E3905E0A2193}">
  <dimension ref="A1:L218"/>
  <sheetViews>
    <sheetView topLeftCell="A34" workbookViewId="0">
      <selection activeCell="G62" sqref="G62"/>
    </sheetView>
  </sheetViews>
  <sheetFormatPr defaultColWidth="9.1796875" defaultRowHeight="14" x14ac:dyDescent="0.3"/>
  <cols>
    <col min="1" max="1" width="42.54296875" style="1" customWidth="1"/>
    <col min="2" max="5" width="9.1796875" style="1"/>
    <col min="6" max="6" width="10.54296875" style="1" customWidth="1"/>
    <col min="7" max="12" width="14.7265625" style="1" customWidth="1"/>
    <col min="13" max="16384" width="9.1796875" style="1"/>
  </cols>
  <sheetData>
    <row r="1" spans="1:12" x14ac:dyDescent="0.3">
      <c r="A1" s="2" t="s">
        <v>0</v>
      </c>
      <c r="B1" s="103" t="s">
        <v>237</v>
      </c>
    </row>
    <row r="2" spans="1:12" x14ac:dyDescent="0.3">
      <c r="A2" s="2" t="s">
        <v>6</v>
      </c>
      <c r="B2" s="103" t="s">
        <v>7</v>
      </c>
    </row>
    <row r="3" spans="1:12" x14ac:dyDescent="0.3">
      <c r="A3" s="2" t="s">
        <v>1</v>
      </c>
      <c r="B3" s="103" t="s">
        <v>236</v>
      </c>
    </row>
    <row r="4" spans="1:12" x14ac:dyDescent="0.3">
      <c r="A4" s="2" t="s">
        <v>2</v>
      </c>
      <c r="B4" s="103" t="s">
        <v>235</v>
      </c>
    </row>
    <row r="5" spans="1:12" x14ac:dyDescent="0.3">
      <c r="A5" s="2" t="s">
        <v>3</v>
      </c>
      <c r="B5" s="103" t="s">
        <v>238</v>
      </c>
    </row>
    <row r="6" spans="1:12" x14ac:dyDescent="0.3">
      <c r="A6" s="2" t="s">
        <v>4</v>
      </c>
      <c r="B6" s="103" t="s">
        <v>239</v>
      </c>
    </row>
    <row r="7" spans="1:12" x14ac:dyDescent="0.3">
      <c r="A7" s="2" t="s">
        <v>5</v>
      </c>
      <c r="B7" s="103" t="s">
        <v>240</v>
      </c>
    </row>
    <row r="8" spans="1:12" x14ac:dyDescent="0.3">
      <c r="A8" s="2"/>
      <c r="B8" s="103"/>
    </row>
    <row r="9" spans="1:12" x14ac:dyDescent="0.3">
      <c r="A9" s="2" t="s">
        <v>244</v>
      </c>
      <c r="B9" s="103"/>
    </row>
    <row r="10" spans="1:12" ht="14.5" x14ac:dyDescent="0.35">
      <c r="A10" s="2" t="s">
        <v>241</v>
      </c>
      <c r="B10" s="104"/>
    </row>
    <row r="11" spans="1:12" x14ac:dyDescent="0.3">
      <c r="A11" s="2" t="s">
        <v>245</v>
      </c>
      <c r="B11" s="103" t="s">
        <v>242</v>
      </c>
    </row>
    <row r="12" spans="1:12" x14ac:dyDescent="0.3">
      <c r="A12" s="2" t="s">
        <v>243</v>
      </c>
      <c r="B12" s="103"/>
    </row>
    <row r="13" spans="1:12" x14ac:dyDescent="0.3">
      <c r="A13" s="2"/>
    </row>
    <row r="14" spans="1:12" x14ac:dyDescent="0.3">
      <c r="G14" s="6" t="s">
        <v>14</v>
      </c>
      <c r="H14" s="15" t="s">
        <v>15</v>
      </c>
      <c r="I14" s="6" t="s">
        <v>16</v>
      </c>
      <c r="J14" s="15" t="s">
        <v>17</v>
      </c>
      <c r="K14" s="6" t="s">
        <v>18</v>
      </c>
      <c r="L14" s="15" t="s">
        <v>19</v>
      </c>
    </row>
    <row r="15" spans="1:12" ht="28" x14ac:dyDescent="0.3">
      <c r="A15" s="4" t="s">
        <v>9</v>
      </c>
      <c r="B15" s="5" t="s">
        <v>8</v>
      </c>
      <c r="C15" s="3" t="s">
        <v>11</v>
      </c>
      <c r="D15" s="5" t="s">
        <v>12</v>
      </c>
      <c r="E15" s="5" t="s">
        <v>13</v>
      </c>
      <c r="H15" s="16"/>
      <c r="J15" s="16"/>
      <c r="L15" s="16"/>
    </row>
    <row r="16" spans="1:12" x14ac:dyDescent="0.3">
      <c r="A16" s="1" t="s">
        <v>10</v>
      </c>
      <c r="B16" s="1">
        <v>6101</v>
      </c>
      <c r="C16" s="22"/>
      <c r="D16" s="97"/>
      <c r="E16" s="17"/>
      <c r="G16" s="52">
        <f>C16*D16*$B$10</f>
        <v>0</v>
      </c>
      <c r="H16" s="89">
        <f t="shared" ref="H16:K18" si="0">G16*1.04</f>
        <v>0</v>
      </c>
      <c r="I16" s="52">
        <f t="shared" si="0"/>
        <v>0</v>
      </c>
      <c r="J16" s="89">
        <f t="shared" si="0"/>
        <v>0</v>
      </c>
      <c r="K16" s="52">
        <f t="shared" si="0"/>
        <v>0</v>
      </c>
      <c r="L16" s="89">
        <f>SUM(G16:K16)</f>
        <v>0</v>
      </c>
    </row>
    <row r="17" spans="1:12" x14ac:dyDescent="0.3">
      <c r="A17" s="1" t="s">
        <v>20</v>
      </c>
      <c r="B17" s="1">
        <v>6101</v>
      </c>
      <c r="C17" s="22"/>
      <c r="D17" s="97"/>
      <c r="E17" s="17"/>
      <c r="G17" s="52">
        <f>C17/8*(D17*E17)*$B$10</f>
        <v>0</v>
      </c>
      <c r="H17" s="89">
        <f t="shared" si="0"/>
        <v>0</v>
      </c>
      <c r="I17" s="52">
        <f t="shared" si="0"/>
        <v>0</v>
      </c>
      <c r="J17" s="89">
        <f t="shared" si="0"/>
        <v>0</v>
      </c>
      <c r="K17" s="52">
        <f t="shared" si="0"/>
        <v>0</v>
      </c>
      <c r="L17" s="89">
        <f>SUM(G17:K17)</f>
        <v>0</v>
      </c>
    </row>
    <row r="18" spans="1:12" x14ac:dyDescent="0.3">
      <c r="A18" s="1" t="s">
        <v>21</v>
      </c>
      <c r="B18" s="1">
        <v>6301</v>
      </c>
      <c r="C18" s="22"/>
      <c r="D18" s="97"/>
      <c r="E18" s="17"/>
      <c r="G18" s="52">
        <f>C18/8*(D18*E18)*$B$10</f>
        <v>0</v>
      </c>
      <c r="H18" s="89">
        <f t="shared" si="0"/>
        <v>0</v>
      </c>
      <c r="I18" s="52">
        <f t="shared" si="0"/>
        <v>0</v>
      </c>
      <c r="J18" s="89">
        <f t="shared" si="0"/>
        <v>0</v>
      </c>
      <c r="K18" s="52">
        <f t="shared" si="0"/>
        <v>0</v>
      </c>
      <c r="L18" s="89">
        <f>SUM(G18:K18)</f>
        <v>0</v>
      </c>
    </row>
    <row r="19" spans="1:12" x14ac:dyDescent="0.3">
      <c r="A19" s="7" t="s">
        <v>22</v>
      </c>
      <c r="B19" s="7"/>
      <c r="C19" s="7"/>
      <c r="D19" s="7"/>
      <c r="E19" s="7"/>
      <c r="F19" s="7"/>
      <c r="G19" s="56">
        <f>SUM(G16:G18)</f>
        <v>0</v>
      </c>
      <c r="H19" s="90">
        <f>SUM(H16:H18)</f>
        <v>0</v>
      </c>
      <c r="I19" s="56">
        <f>SUM(I16:I18)</f>
        <v>0</v>
      </c>
      <c r="J19" s="90">
        <f>SUM(J16:J18)</f>
        <v>0</v>
      </c>
      <c r="K19" s="56">
        <f>SUM(K16:K18)</f>
        <v>0</v>
      </c>
      <c r="L19" s="90">
        <f>SUM(G19:K19)</f>
        <v>0</v>
      </c>
    </row>
    <row r="20" spans="1:12" x14ac:dyDescent="0.3">
      <c r="G20" s="52"/>
      <c r="H20" s="89"/>
      <c r="I20" s="52"/>
      <c r="J20" s="89"/>
      <c r="K20" s="52"/>
      <c r="L20" s="89"/>
    </row>
    <row r="21" spans="1:12" x14ac:dyDescent="0.3">
      <c r="A21" s="1" t="s">
        <v>23</v>
      </c>
      <c r="B21" s="1">
        <v>6101</v>
      </c>
      <c r="C21" s="22"/>
      <c r="D21" s="97"/>
      <c r="E21" s="17"/>
      <c r="G21" s="52">
        <f>C21*D21*$B$10</f>
        <v>0</v>
      </c>
      <c r="H21" s="89">
        <f>G21*1.04</f>
        <v>0</v>
      </c>
      <c r="I21" s="52">
        <f>H21*1.04</f>
        <v>0</v>
      </c>
      <c r="J21" s="89">
        <f>I21*1.04</f>
        <v>0</v>
      </c>
      <c r="K21" s="52">
        <f>J21*1.04</f>
        <v>0</v>
      </c>
      <c r="L21" s="89">
        <f t="shared" ref="L21:L23" si="1">SUM(G21:K21)</f>
        <v>0</v>
      </c>
    </row>
    <row r="22" spans="1:12" x14ac:dyDescent="0.3">
      <c r="A22" s="1" t="s">
        <v>24</v>
      </c>
      <c r="B22" s="1">
        <v>6101</v>
      </c>
      <c r="C22" s="22"/>
      <c r="D22" s="97"/>
      <c r="E22" s="17"/>
      <c r="G22" s="52">
        <f>C22/8*(D22*E22)*$B$10</f>
        <v>0</v>
      </c>
      <c r="H22" s="89">
        <f t="shared" ref="H22:K23" si="2">G22*1.04</f>
        <v>0</v>
      </c>
      <c r="I22" s="52">
        <f t="shared" si="2"/>
        <v>0</v>
      </c>
      <c r="J22" s="89">
        <f t="shared" si="2"/>
        <v>0</v>
      </c>
      <c r="K22" s="52">
        <f t="shared" si="2"/>
        <v>0</v>
      </c>
      <c r="L22" s="89">
        <f t="shared" si="1"/>
        <v>0</v>
      </c>
    </row>
    <row r="23" spans="1:12" x14ac:dyDescent="0.3">
      <c r="A23" s="1" t="s">
        <v>25</v>
      </c>
      <c r="B23" s="1">
        <v>6301</v>
      </c>
      <c r="C23" s="22"/>
      <c r="D23" s="97"/>
      <c r="E23" s="17"/>
      <c r="G23" s="52">
        <f>C23/8*(D23*E23)*$B$10</f>
        <v>0</v>
      </c>
      <c r="H23" s="89">
        <f t="shared" si="2"/>
        <v>0</v>
      </c>
      <c r="I23" s="52">
        <f t="shared" si="2"/>
        <v>0</v>
      </c>
      <c r="J23" s="89">
        <f t="shared" si="2"/>
        <v>0</v>
      </c>
      <c r="K23" s="52">
        <f t="shared" si="2"/>
        <v>0</v>
      </c>
      <c r="L23" s="89">
        <f t="shared" si="1"/>
        <v>0</v>
      </c>
    </row>
    <row r="24" spans="1:12" x14ac:dyDescent="0.3">
      <c r="A24" s="7" t="s">
        <v>26</v>
      </c>
      <c r="B24" s="7"/>
      <c r="C24" s="7"/>
      <c r="D24" s="7"/>
      <c r="E24" s="7"/>
      <c r="F24" s="7"/>
      <c r="G24" s="56">
        <f>SUM(G21:G23)</f>
        <v>0</v>
      </c>
      <c r="H24" s="90">
        <f>SUM(H21:H23)</f>
        <v>0</v>
      </c>
      <c r="I24" s="56">
        <f>SUM(I21:I23)</f>
        <v>0</v>
      </c>
      <c r="J24" s="90">
        <f>SUM(J21:J23)</f>
        <v>0</v>
      </c>
      <c r="K24" s="56">
        <f>SUM(K21:K23)</f>
        <v>0</v>
      </c>
      <c r="L24" s="90">
        <f>SUM(G24:K24)</f>
        <v>0</v>
      </c>
    </row>
    <row r="25" spans="1:12" x14ac:dyDescent="0.3">
      <c r="G25" s="52"/>
      <c r="H25" s="89"/>
      <c r="I25" s="52"/>
      <c r="J25" s="89"/>
      <c r="K25" s="52"/>
      <c r="L25" s="89"/>
    </row>
    <row r="26" spans="1:12" x14ac:dyDescent="0.3">
      <c r="A26" s="1" t="s">
        <v>27</v>
      </c>
      <c r="B26" s="1">
        <v>6201</v>
      </c>
      <c r="C26" s="22"/>
      <c r="D26" s="97"/>
      <c r="E26" s="17"/>
      <c r="G26" s="54">
        <f>C26*D26*$B$10</f>
        <v>0</v>
      </c>
      <c r="H26" s="91">
        <f>G26*1.04</f>
        <v>0</v>
      </c>
      <c r="I26" s="54">
        <f>H26*1.04</f>
        <v>0</v>
      </c>
      <c r="J26" s="91">
        <f>I26*1.04</f>
        <v>0</v>
      </c>
      <c r="K26" s="54">
        <f>J26*1.04</f>
        <v>0</v>
      </c>
      <c r="L26" s="91">
        <f>SUM(G26:K26)</f>
        <v>0</v>
      </c>
    </row>
    <row r="27" spans="1:12" x14ac:dyDescent="0.3">
      <c r="A27" s="7" t="s">
        <v>28</v>
      </c>
      <c r="B27" s="21"/>
      <c r="C27" s="21"/>
      <c r="D27" s="21"/>
      <c r="E27" s="21"/>
      <c r="F27" s="21"/>
      <c r="G27" s="56">
        <f>G19+G24+G26</f>
        <v>0</v>
      </c>
      <c r="H27" s="90">
        <f t="shared" ref="H27:K27" si="3">H19+H24+H26</f>
        <v>0</v>
      </c>
      <c r="I27" s="56">
        <f t="shared" si="3"/>
        <v>0</v>
      </c>
      <c r="J27" s="90">
        <f t="shared" si="3"/>
        <v>0</v>
      </c>
      <c r="K27" s="56">
        <f t="shared" si="3"/>
        <v>0</v>
      </c>
      <c r="L27" s="90">
        <f>SUM(G27:K27)</f>
        <v>0</v>
      </c>
    </row>
    <row r="28" spans="1:12" x14ac:dyDescent="0.3">
      <c r="G28" s="52"/>
      <c r="H28" s="89"/>
      <c r="I28" s="52"/>
      <c r="J28" s="89"/>
      <c r="K28" s="52"/>
      <c r="L28" s="89"/>
    </row>
    <row r="29" spans="1:12" x14ac:dyDescent="0.3">
      <c r="G29" s="60" t="s">
        <v>14</v>
      </c>
      <c r="H29" s="92" t="s">
        <v>15</v>
      </c>
      <c r="I29" s="60" t="s">
        <v>16</v>
      </c>
      <c r="J29" s="92" t="s">
        <v>17</v>
      </c>
      <c r="K29" s="60" t="s">
        <v>18</v>
      </c>
      <c r="L29" s="92" t="s">
        <v>19</v>
      </c>
    </row>
    <row r="30" spans="1:12" ht="28" x14ac:dyDescent="0.3">
      <c r="A30" s="4" t="s">
        <v>32</v>
      </c>
      <c r="B30" s="5" t="s">
        <v>8</v>
      </c>
      <c r="C30" s="5" t="s">
        <v>29</v>
      </c>
      <c r="D30" s="5" t="s">
        <v>30</v>
      </c>
      <c r="E30" s="5" t="s">
        <v>31</v>
      </c>
      <c r="F30" s="5" t="s">
        <v>33</v>
      </c>
      <c r="G30" s="52"/>
      <c r="H30" s="89"/>
      <c r="I30" s="52"/>
      <c r="J30" s="89"/>
      <c r="K30" s="52"/>
      <c r="L30" s="89"/>
    </row>
    <row r="31" spans="1:12" x14ac:dyDescent="0.3">
      <c r="B31" s="1">
        <v>6501</v>
      </c>
      <c r="C31" s="18">
        <v>15</v>
      </c>
      <c r="D31" s="17">
        <v>0</v>
      </c>
      <c r="E31" s="17">
        <v>0</v>
      </c>
      <c r="F31" s="17">
        <v>0</v>
      </c>
      <c r="G31" s="52">
        <f>C31*D31*E31*F31*$B$10</f>
        <v>0</v>
      </c>
      <c r="H31" s="89">
        <f>G31*1.03</f>
        <v>0</v>
      </c>
      <c r="I31" s="52">
        <f>H31*1.03</f>
        <v>0</v>
      </c>
      <c r="J31" s="89">
        <f>I31*1.03</f>
        <v>0</v>
      </c>
      <c r="K31" s="52">
        <f>J31*1.03</f>
        <v>0</v>
      </c>
      <c r="L31" s="89">
        <f>SUM(G31:K31)</f>
        <v>0</v>
      </c>
    </row>
    <row r="32" spans="1:12" x14ac:dyDescent="0.3">
      <c r="C32" s="8"/>
      <c r="G32" s="52"/>
      <c r="H32" s="89"/>
      <c r="I32" s="52"/>
      <c r="J32" s="89"/>
      <c r="K32" s="52"/>
      <c r="L32" s="89"/>
    </row>
    <row r="33" spans="1:12" x14ac:dyDescent="0.3">
      <c r="G33" s="60" t="s">
        <v>14</v>
      </c>
      <c r="H33" s="92" t="s">
        <v>15</v>
      </c>
      <c r="I33" s="60" t="s">
        <v>16</v>
      </c>
      <c r="J33" s="92" t="s">
        <v>17</v>
      </c>
      <c r="K33" s="60" t="s">
        <v>18</v>
      </c>
      <c r="L33" s="92" t="s">
        <v>19</v>
      </c>
    </row>
    <row r="34" spans="1:12" ht="28" x14ac:dyDescent="0.3">
      <c r="A34" s="4" t="s">
        <v>34</v>
      </c>
      <c r="B34" s="5" t="s">
        <v>8</v>
      </c>
      <c r="C34" s="5" t="s">
        <v>37</v>
      </c>
      <c r="D34" s="5" t="s">
        <v>35</v>
      </c>
      <c r="E34" s="5" t="s">
        <v>12</v>
      </c>
      <c r="F34" s="5" t="s">
        <v>33</v>
      </c>
      <c r="G34" s="52"/>
      <c r="H34" s="89"/>
      <c r="I34" s="52"/>
      <c r="J34" s="89"/>
      <c r="K34" s="52"/>
      <c r="L34" s="89"/>
    </row>
    <row r="35" spans="1:12" x14ac:dyDescent="0.3">
      <c r="B35" s="1">
        <v>6311</v>
      </c>
      <c r="C35" s="18">
        <f>8905*2</f>
        <v>17810</v>
      </c>
      <c r="D35" s="17" t="s">
        <v>36</v>
      </c>
      <c r="E35" s="19">
        <v>0.5</v>
      </c>
      <c r="F35" s="17">
        <v>0</v>
      </c>
      <c r="G35" s="52">
        <f>C35*E35*F35*$B$10</f>
        <v>0</v>
      </c>
      <c r="H35" s="89">
        <f t="shared" ref="H35:K37" si="4">G35*1.03</f>
        <v>0</v>
      </c>
      <c r="I35" s="52">
        <f t="shared" si="4"/>
        <v>0</v>
      </c>
      <c r="J35" s="89">
        <f t="shared" si="4"/>
        <v>0</v>
      </c>
      <c r="K35" s="52">
        <f t="shared" si="4"/>
        <v>0</v>
      </c>
      <c r="L35" s="89">
        <f>SUM(G35:K35)</f>
        <v>0</v>
      </c>
    </row>
    <row r="36" spans="1:12" x14ac:dyDescent="0.3">
      <c r="B36" s="1">
        <v>6311</v>
      </c>
      <c r="C36" s="18">
        <f>C35*2</f>
        <v>35620</v>
      </c>
      <c r="D36" s="17" t="s">
        <v>38</v>
      </c>
      <c r="E36" s="19">
        <v>0.5</v>
      </c>
      <c r="F36" s="17">
        <v>0</v>
      </c>
      <c r="G36" s="52">
        <f>C36*E36*F36*$B$10</f>
        <v>0</v>
      </c>
      <c r="H36" s="89">
        <f t="shared" si="4"/>
        <v>0</v>
      </c>
      <c r="I36" s="52">
        <f t="shared" si="4"/>
        <v>0</v>
      </c>
      <c r="J36" s="89">
        <f t="shared" si="4"/>
        <v>0</v>
      </c>
      <c r="K36" s="52">
        <f t="shared" si="4"/>
        <v>0</v>
      </c>
      <c r="L36" s="89">
        <f>SUM(G36:K36)</f>
        <v>0</v>
      </c>
    </row>
    <row r="37" spans="1:12" x14ac:dyDescent="0.3">
      <c r="A37" s="1" t="s">
        <v>48</v>
      </c>
      <c r="C37" s="18">
        <v>550</v>
      </c>
      <c r="D37" s="20"/>
      <c r="E37" s="20"/>
      <c r="F37" s="17">
        <f>F36</f>
        <v>0</v>
      </c>
      <c r="G37" s="52">
        <f>C37*F37*$B$10</f>
        <v>0</v>
      </c>
      <c r="H37" s="89">
        <f t="shared" si="4"/>
        <v>0</v>
      </c>
      <c r="I37" s="52">
        <f t="shared" si="4"/>
        <v>0</v>
      </c>
      <c r="J37" s="89">
        <f t="shared" si="4"/>
        <v>0</v>
      </c>
      <c r="K37" s="52">
        <f t="shared" si="4"/>
        <v>0</v>
      </c>
      <c r="L37" s="89">
        <f>SUM(G37:K37)</f>
        <v>0</v>
      </c>
    </row>
    <row r="38" spans="1:12" x14ac:dyDescent="0.3">
      <c r="A38" s="7" t="s">
        <v>39</v>
      </c>
      <c r="B38" s="21"/>
      <c r="C38" s="21"/>
      <c r="D38" s="21"/>
      <c r="E38" s="21"/>
      <c r="F38" s="21"/>
      <c r="G38" s="56">
        <f>SUM(G35:G37)</f>
        <v>0</v>
      </c>
      <c r="H38" s="90">
        <f t="shared" ref="H38:K38" si="5">SUM(H35:H37)</f>
        <v>0</v>
      </c>
      <c r="I38" s="56">
        <f>SUM(I35:I37)</f>
        <v>0</v>
      </c>
      <c r="J38" s="90">
        <f t="shared" si="5"/>
        <v>0</v>
      </c>
      <c r="K38" s="56">
        <f t="shared" si="5"/>
        <v>0</v>
      </c>
      <c r="L38" s="89">
        <f>SUM(G38:K38)</f>
        <v>0</v>
      </c>
    </row>
    <row r="39" spans="1:12" x14ac:dyDescent="0.3">
      <c r="G39" s="54"/>
      <c r="H39" s="91"/>
      <c r="I39" s="54"/>
      <c r="J39" s="91"/>
      <c r="K39" s="54"/>
      <c r="L39" s="91"/>
    </row>
    <row r="40" spans="1:12" x14ac:dyDescent="0.3">
      <c r="A40" s="7" t="s">
        <v>40</v>
      </c>
      <c r="B40" s="21"/>
      <c r="C40" s="21"/>
      <c r="D40" s="21"/>
      <c r="E40" s="21"/>
      <c r="F40" s="21"/>
      <c r="G40" s="56">
        <f>G31+G38</f>
        <v>0</v>
      </c>
      <c r="H40" s="90">
        <f t="shared" ref="H40:K40" si="6">H31+H38</f>
        <v>0</v>
      </c>
      <c r="I40" s="56">
        <f t="shared" si="6"/>
        <v>0</v>
      </c>
      <c r="J40" s="90">
        <f t="shared" si="6"/>
        <v>0</v>
      </c>
      <c r="K40" s="56">
        <f t="shared" si="6"/>
        <v>0</v>
      </c>
      <c r="L40" s="89">
        <f>SUM(G40:K40)</f>
        <v>0</v>
      </c>
    </row>
    <row r="41" spans="1:12" x14ac:dyDescent="0.3">
      <c r="G41" s="52"/>
      <c r="H41" s="89"/>
      <c r="I41" s="52"/>
      <c r="J41" s="89"/>
      <c r="K41" s="52"/>
      <c r="L41" s="89"/>
    </row>
    <row r="42" spans="1:12" x14ac:dyDescent="0.3">
      <c r="A42" s="7" t="s">
        <v>41</v>
      </c>
      <c r="B42" s="21"/>
      <c r="C42" s="21"/>
      <c r="D42" s="21"/>
      <c r="E42" s="21"/>
      <c r="F42" s="21"/>
      <c r="G42" s="56">
        <f>G27+G40</f>
        <v>0</v>
      </c>
      <c r="H42" s="90">
        <f t="shared" ref="H42:K42" si="7">H27+H40</f>
        <v>0</v>
      </c>
      <c r="I42" s="56">
        <f t="shared" si="7"/>
        <v>0</v>
      </c>
      <c r="J42" s="90">
        <f t="shared" si="7"/>
        <v>0</v>
      </c>
      <c r="K42" s="56">
        <f t="shared" si="7"/>
        <v>0</v>
      </c>
      <c r="L42" s="89">
        <f>SUM(G42:K42)</f>
        <v>0</v>
      </c>
    </row>
    <row r="43" spans="1:12" x14ac:dyDescent="0.3">
      <c r="G43" s="52"/>
      <c r="H43" s="89"/>
      <c r="I43" s="52"/>
      <c r="J43" s="89"/>
      <c r="K43" s="52"/>
      <c r="L43" s="89"/>
    </row>
    <row r="44" spans="1:12" x14ac:dyDescent="0.3">
      <c r="G44" s="60" t="s">
        <v>14</v>
      </c>
      <c r="H44" s="92" t="s">
        <v>15</v>
      </c>
      <c r="I44" s="60" t="s">
        <v>16</v>
      </c>
      <c r="J44" s="92" t="s">
        <v>17</v>
      </c>
      <c r="K44" s="60" t="s">
        <v>18</v>
      </c>
      <c r="L44" s="92" t="s">
        <v>19</v>
      </c>
    </row>
    <row r="45" spans="1:12" ht="28" x14ac:dyDescent="0.3">
      <c r="A45" s="4" t="s">
        <v>42</v>
      </c>
      <c r="B45" s="5" t="s">
        <v>8</v>
      </c>
      <c r="C45" s="5" t="s">
        <v>43</v>
      </c>
      <c r="D45" s="5"/>
      <c r="E45" s="5"/>
      <c r="G45" s="52"/>
      <c r="H45" s="89"/>
      <c r="I45" s="52"/>
      <c r="J45" s="89"/>
      <c r="K45" s="52"/>
      <c r="L45" s="89"/>
    </row>
    <row r="46" spans="1:12" x14ac:dyDescent="0.3">
      <c r="A46" s="1" t="s">
        <v>10</v>
      </c>
      <c r="B46" s="1">
        <v>6701</v>
      </c>
      <c r="C46" s="10">
        <v>0.38</v>
      </c>
      <c r="G46" s="52">
        <f>G16*$C$46*$B$10</f>
        <v>0</v>
      </c>
      <c r="H46" s="89">
        <f>H16*$C$46</f>
        <v>0</v>
      </c>
      <c r="I46" s="52">
        <f>I16*$C$46</f>
        <v>0</v>
      </c>
      <c r="J46" s="89">
        <f>J16*$C$46</f>
        <v>0</v>
      </c>
      <c r="K46" s="52">
        <f>K16*$C$46</f>
        <v>0</v>
      </c>
      <c r="L46" s="89">
        <f>SUM(G46:K46)</f>
        <v>0</v>
      </c>
    </row>
    <row r="47" spans="1:12" x14ac:dyDescent="0.3">
      <c r="A47" s="1" t="s">
        <v>20</v>
      </c>
      <c r="B47" s="1">
        <v>6701</v>
      </c>
      <c r="C47" s="10">
        <v>0.38</v>
      </c>
      <c r="G47" s="52">
        <f>G17*$C$47*$B$10</f>
        <v>0</v>
      </c>
      <c r="H47" s="89">
        <f t="shared" ref="H47:K47" si="8">H17*$C$47</f>
        <v>0</v>
      </c>
      <c r="I47" s="52">
        <f t="shared" si="8"/>
        <v>0</v>
      </c>
      <c r="J47" s="89">
        <f t="shared" si="8"/>
        <v>0</v>
      </c>
      <c r="K47" s="52">
        <f t="shared" si="8"/>
        <v>0</v>
      </c>
      <c r="L47" s="89">
        <f t="shared" ref="L47:L49" si="9">SUM(G47:K47)</f>
        <v>0</v>
      </c>
    </row>
    <row r="48" spans="1:12" x14ac:dyDescent="0.3">
      <c r="A48" s="1" t="s">
        <v>21</v>
      </c>
      <c r="B48" s="1">
        <v>6701</v>
      </c>
      <c r="C48" s="10">
        <v>7.4300000000000005E-2</v>
      </c>
      <c r="G48" s="52">
        <f>G18*$C$48*$B$10</f>
        <v>0</v>
      </c>
      <c r="H48" s="89">
        <f t="shared" ref="H48:K48" si="10">H18*$C$48</f>
        <v>0</v>
      </c>
      <c r="I48" s="52">
        <f t="shared" si="10"/>
        <v>0</v>
      </c>
      <c r="J48" s="89">
        <f t="shared" si="10"/>
        <v>0</v>
      </c>
      <c r="K48" s="52">
        <f t="shared" si="10"/>
        <v>0</v>
      </c>
      <c r="L48" s="89">
        <f t="shared" si="9"/>
        <v>0</v>
      </c>
    </row>
    <row r="49" spans="1:12" x14ac:dyDescent="0.3">
      <c r="A49" s="7" t="s">
        <v>44</v>
      </c>
      <c r="B49" s="21"/>
      <c r="C49" s="21"/>
      <c r="D49" s="21"/>
      <c r="E49" s="21"/>
      <c r="F49" s="21"/>
      <c r="G49" s="56">
        <f>SUM(G46:G48)</f>
        <v>0</v>
      </c>
      <c r="H49" s="90">
        <f>SUM(H46:H48)</f>
        <v>0</v>
      </c>
      <c r="I49" s="56">
        <f>SUM(I46:I48)</f>
        <v>0</v>
      </c>
      <c r="J49" s="90">
        <f>SUM(J46:J48)</f>
        <v>0</v>
      </c>
      <c r="K49" s="56">
        <f>SUM(K46:K48)</f>
        <v>0</v>
      </c>
      <c r="L49" s="90">
        <f t="shared" si="9"/>
        <v>0</v>
      </c>
    </row>
    <row r="50" spans="1:12" x14ac:dyDescent="0.3">
      <c r="C50" s="10"/>
      <c r="G50" s="52"/>
      <c r="H50" s="89"/>
      <c r="I50" s="52"/>
      <c r="J50" s="89"/>
      <c r="K50" s="52"/>
      <c r="L50" s="89"/>
    </row>
    <row r="51" spans="1:12" x14ac:dyDescent="0.3">
      <c r="A51" s="1" t="s">
        <v>23</v>
      </c>
      <c r="B51" s="1">
        <v>6701</v>
      </c>
      <c r="C51" s="10">
        <v>0.38</v>
      </c>
      <c r="G51" s="52">
        <f>G21*$C$51*$B$10</f>
        <v>0</v>
      </c>
      <c r="H51" s="89">
        <f t="shared" ref="H51:K51" si="11">H21*$C$51</f>
        <v>0</v>
      </c>
      <c r="I51" s="52">
        <f t="shared" si="11"/>
        <v>0</v>
      </c>
      <c r="J51" s="89">
        <f t="shared" si="11"/>
        <v>0</v>
      </c>
      <c r="K51" s="52">
        <f t="shared" si="11"/>
        <v>0</v>
      </c>
      <c r="L51" s="89">
        <f t="shared" ref="L51:L54" si="12">SUM(G51:K51)</f>
        <v>0</v>
      </c>
    </row>
    <row r="52" spans="1:12" x14ac:dyDescent="0.3">
      <c r="A52" s="1" t="s">
        <v>24</v>
      </c>
      <c r="B52" s="1">
        <v>6701</v>
      </c>
      <c r="C52" s="10">
        <v>0.38</v>
      </c>
      <c r="G52" s="52">
        <f>G22*$C$52*$B$10</f>
        <v>0</v>
      </c>
      <c r="H52" s="89">
        <f t="shared" ref="H52:K52" si="13">H22*$C$52</f>
        <v>0</v>
      </c>
      <c r="I52" s="52">
        <f t="shared" si="13"/>
        <v>0</v>
      </c>
      <c r="J52" s="89">
        <f t="shared" si="13"/>
        <v>0</v>
      </c>
      <c r="K52" s="52">
        <f t="shared" si="13"/>
        <v>0</v>
      </c>
      <c r="L52" s="89">
        <f t="shared" si="12"/>
        <v>0</v>
      </c>
    </row>
    <row r="53" spans="1:12" x14ac:dyDescent="0.3">
      <c r="A53" s="1" t="s">
        <v>25</v>
      </c>
      <c r="B53" s="1">
        <v>6701</v>
      </c>
      <c r="C53" s="10">
        <v>7.4300000000000005E-2</v>
      </c>
      <c r="G53" s="52">
        <f>G23*$C$53*$B$10</f>
        <v>0</v>
      </c>
      <c r="H53" s="89">
        <f t="shared" ref="H53:K53" si="14">H23*$C$53</f>
        <v>0</v>
      </c>
      <c r="I53" s="52">
        <f t="shared" si="14"/>
        <v>0</v>
      </c>
      <c r="J53" s="89">
        <f t="shared" si="14"/>
        <v>0</v>
      </c>
      <c r="K53" s="52">
        <f t="shared" si="14"/>
        <v>0</v>
      </c>
      <c r="L53" s="89">
        <f t="shared" si="12"/>
        <v>0</v>
      </c>
    </row>
    <row r="54" spans="1:12" x14ac:dyDescent="0.3">
      <c r="A54" s="7" t="s">
        <v>45</v>
      </c>
      <c r="B54" s="21"/>
      <c r="C54" s="21"/>
      <c r="D54" s="21"/>
      <c r="E54" s="21"/>
      <c r="F54" s="21"/>
      <c r="G54" s="56">
        <f>SUM(G51:G53)</f>
        <v>0</v>
      </c>
      <c r="H54" s="90">
        <f>SUM(H51:H53)</f>
        <v>0</v>
      </c>
      <c r="I54" s="56">
        <f>SUM(I51:I53)</f>
        <v>0</v>
      </c>
      <c r="J54" s="90">
        <f>SUM(J51:J53)</f>
        <v>0</v>
      </c>
      <c r="K54" s="56">
        <f>SUM(K51:K53)</f>
        <v>0</v>
      </c>
      <c r="L54" s="90">
        <f t="shared" si="12"/>
        <v>0</v>
      </c>
    </row>
    <row r="55" spans="1:12" x14ac:dyDescent="0.3">
      <c r="C55" s="10"/>
      <c r="G55" s="52"/>
      <c r="H55" s="89"/>
      <c r="I55" s="52"/>
      <c r="J55" s="89"/>
      <c r="K55" s="52"/>
      <c r="L55" s="89"/>
    </row>
    <row r="56" spans="1:12" x14ac:dyDescent="0.3">
      <c r="A56" s="1" t="s">
        <v>27</v>
      </c>
      <c r="B56" s="1">
        <v>6701</v>
      </c>
      <c r="C56" s="10">
        <v>0.38</v>
      </c>
      <c r="G56" s="52">
        <f>G26*$C$56*$B$10</f>
        <v>0</v>
      </c>
      <c r="H56" s="89">
        <f t="shared" ref="H56:K56" si="15">H26*$C$52</f>
        <v>0</v>
      </c>
      <c r="I56" s="52">
        <f t="shared" si="15"/>
        <v>0</v>
      </c>
      <c r="J56" s="89">
        <f t="shared" si="15"/>
        <v>0</v>
      </c>
      <c r="K56" s="52">
        <f t="shared" si="15"/>
        <v>0</v>
      </c>
      <c r="L56" s="89">
        <f t="shared" ref="L56:L66" si="16">SUM(G56:K56)</f>
        <v>0</v>
      </c>
    </row>
    <row r="57" spans="1:12" x14ac:dyDescent="0.3">
      <c r="C57" s="10"/>
      <c r="G57" s="52"/>
      <c r="H57" s="89"/>
      <c r="I57" s="52"/>
      <c r="J57" s="89"/>
      <c r="K57" s="52"/>
      <c r="L57" s="89"/>
    </row>
    <row r="58" spans="1:12" x14ac:dyDescent="0.3">
      <c r="A58" s="1" t="s">
        <v>46</v>
      </c>
      <c r="B58" s="1">
        <v>6701</v>
      </c>
      <c r="C58" s="10">
        <v>7.4300000000000005E-2</v>
      </c>
      <c r="G58" s="52">
        <f>G31*$C$58*$B$10</f>
        <v>0</v>
      </c>
      <c r="H58" s="89">
        <f t="shared" ref="H58:J58" si="17">H31*$C$58</f>
        <v>0</v>
      </c>
      <c r="I58" s="52">
        <f t="shared" si="17"/>
        <v>0</v>
      </c>
      <c r="J58" s="89">
        <f t="shared" si="17"/>
        <v>0</v>
      </c>
      <c r="K58" s="52">
        <f>K31*$C$58</f>
        <v>0</v>
      </c>
      <c r="L58" s="89">
        <f t="shared" si="16"/>
        <v>0</v>
      </c>
    </row>
    <row r="59" spans="1:12" x14ac:dyDescent="0.3">
      <c r="A59" s="1" t="s">
        <v>147</v>
      </c>
      <c r="C59" s="10"/>
      <c r="G59" s="52">
        <f>(D31*E31)/30*$F$31*$C$31*$B$10</f>
        <v>0</v>
      </c>
      <c r="H59" s="89">
        <f>(D31*E31)/30*$F$31*$C$31*1.03</f>
        <v>0</v>
      </c>
      <c r="I59" s="52">
        <f>(D31*E31)/30*$F$31*$C$31*1.03^2</f>
        <v>0</v>
      </c>
      <c r="J59" s="89">
        <f>(D31*E31)/30*$F$31*$C$31*1.03^3</f>
        <v>0</v>
      </c>
      <c r="K59" s="52">
        <f>(D31*E31)/30*$F$31*$C$31*1.03^4</f>
        <v>0</v>
      </c>
      <c r="L59" s="89">
        <f t="shared" si="16"/>
        <v>0</v>
      </c>
    </row>
    <row r="60" spans="1:12" x14ac:dyDescent="0.3">
      <c r="A60" s="7" t="s">
        <v>246</v>
      </c>
      <c r="C60" s="10"/>
      <c r="G60" s="56">
        <f>SUM(G58:G59)</f>
        <v>0</v>
      </c>
      <c r="H60" s="90">
        <f>SUM(H58:H59)</f>
        <v>0</v>
      </c>
      <c r="I60" s="56">
        <f>SUM(I58:I59)</f>
        <v>0</v>
      </c>
      <c r="J60" s="90">
        <f>SUM(J58:J59)</f>
        <v>0</v>
      </c>
      <c r="K60" s="56">
        <f>SUM(K58:K59)</f>
        <v>0</v>
      </c>
      <c r="L60" s="90">
        <f t="shared" si="16"/>
        <v>0</v>
      </c>
    </row>
    <row r="61" spans="1:12" x14ac:dyDescent="0.3">
      <c r="C61" s="10"/>
      <c r="G61" s="52"/>
      <c r="H61" s="89"/>
      <c r="I61" s="52"/>
      <c r="J61" s="89"/>
      <c r="K61" s="52"/>
      <c r="L61" s="89"/>
    </row>
    <row r="62" spans="1:12" x14ac:dyDescent="0.3">
      <c r="A62" s="1" t="s">
        <v>249</v>
      </c>
      <c r="B62" s="1">
        <v>6701</v>
      </c>
      <c r="C62" s="10">
        <v>7.4300000000000005E-2</v>
      </c>
      <c r="G62" s="52">
        <f>(G35+G37)*$C$62*$B$10</f>
        <v>0</v>
      </c>
      <c r="H62" s="89">
        <f>(H35+H37)*$C$62*$B$10</f>
        <v>0</v>
      </c>
      <c r="I62" s="52">
        <f>(I35+I37)*$C$62*$B$10</f>
        <v>0</v>
      </c>
      <c r="J62" s="89">
        <f>(J35+J37)*$C$62*$B$10</f>
        <v>0</v>
      </c>
      <c r="K62" s="52">
        <f>(K35+K37)*$C$62*$B$10</f>
        <v>0</v>
      </c>
      <c r="L62" s="89">
        <f>SUM(G62:K62)</f>
        <v>0</v>
      </c>
    </row>
    <row r="63" spans="1:12" x14ac:dyDescent="0.3">
      <c r="A63" s="1" t="s">
        <v>148</v>
      </c>
      <c r="C63" s="10"/>
      <c r="G63" s="52">
        <f>((40*16*E35)/30*F35+(40*16*2*E36)/30*F36)*53.6875*$B$10</f>
        <v>0</v>
      </c>
      <c r="H63" s="89">
        <f>(((40*16*E35)/30*F35+(40*16*2*E36)/30*F36)*53.6875*1.03)*$B$10</f>
        <v>0</v>
      </c>
      <c r="I63" s="52">
        <f>(((40*16*E35)/30*F35+(40*16*2*E36)/30*F36)*53.6875*1.03^2)*$B$10</f>
        <v>0</v>
      </c>
      <c r="J63" s="89">
        <f>(((40*16*E35)/30*F35+(40*16*2*E36)/30*F36)*53.6875*1.03^3)*$B$10</f>
        <v>0</v>
      </c>
      <c r="K63" s="52">
        <f>(((40*16*E35)/30*F35+(40*16*2*E36)/30*F36)*53.6875*1.04^4)*$B$10</f>
        <v>0</v>
      </c>
      <c r="L63" s="89">
        <f>SUM(G63:K63)</f>
        <v>0</v>
      </c>
    </row>
    <row r="64" spans="1:12" x14ac:dyDescent="0.3">
      <c r="A64" s="7" t="s">
        <v>247</v>
      </c>
      <c r="C64" s="10"/>
      <c r="G64" s="56">
        <f>SUM(G62:G63)</f>
        <v>0</v>
      </c>
      <c r="H64" s="90">
        <f>SUM(H62:H63)</f>
        <v>0</v>
      </c>
      <c r="I64" s="56">
        <f>SUM(I62:I63)</f>
        <v>0</v>
      </c>
      <c r="J64" s="90">
        <f>SUM(J62:J63)</f>
        <v>0</v>
      </c>
      <c r="K64" s="56">
        <f>SUM(K62:K63)</f>
        <v>0</v>
      </c>
      <c r="L64" s="90">
        <f t="shared" si="16"/>
        <v>0</v>
      </c>
    </row>
    <row r="65" spans="1:12" x14ac:dyDescent="0.3">
      <c r="G65" s="54"/>
      <c r="H65" s="91"/>
      <c r="I65" s="54"/>
      <c r="J65" s="91"/>
      <c r="K65" s="54"/>
      <c r="L65" s="91"/>
    </row>
    <row r="66" spans="1:12" x14ac:dyDescent="0.3">
      <c r="A66" s="7" t="s">
        <v>49</v>
      </c>
      <c r="B66" s="21"/>
      <c r="C66" s="21"/>
      <c r="D66" s="21"/>
      <c r="E66" s="21"/>
      <c r="F66" s="21"/>
      <c r="G66" s="56">
        <f>G49+G54+G56+G60+G64</f>
        <v>0</v>
      </c>
      <c r="H66" s="90">
        <f>H49+H54+H56+H60+H64</f>
        <v>0</v>
      </c>
      <c r="I66" s="56">
        <f>I49+I54+I56+I60+I64</f>
        <v>0</v>
      </c>
      <c r="J66" s="90">
        <f>J49+J54+J56+J60+J64</f>
        <v>0</v>
      </c>
      <c r="K66" s="56">
        <f>K49+K54+K56+K60+K64</f>
        <v>0</v>
      </c>
      <c r="L66" s="90">
        <f t="shared" si="16"/>
        <v>0</v>
      </c>
    </row>
    <row r="67" spans="1:12" x14ac:dyDescent="0.3">
      <c r="A67" s="7"/>
      <c r="B67" s="7"/>
      <c r="C67" s="7"/>
      <c r="D67" s="7"/>
      <c r="E67" s="7"/>
      <c r="F67" s="7"/>
      <c r="G67" s="56"/>
      <c r="H67" s="90"/>
      <c r="I67" s="56"/>
      <c r="J67" s="90"/>
      <c r="K67" s="56"/>
      <c r="L67" s="90"/>
    </row>
    <row r="68" spans="1:12" x14ac:dyDescent="0.3">
      <c r="A68" s="7"/>
      <c r="B68" s="7"/>
      <c r="C68" s="7"/>
      <c r="D68" s="7"/>
      <c r="E68" s="7"/>
      <c r="F68" s="7"/>
      <c r="G68" s="60" t="s">
        <v>14</v>
      </c>
      <c r="H68" s="92" t="s">
        <v>15</v>
      </c>
      <c r="I68" s="60" t="s">
        <v>16</v>
      </c>
      <c r="J68" s="92" t="s">
        <v>17</v>
      </c>
      <c r="K68" s="60" t="s">
        <v>18</v>
      </c>
      <c r="L68" s="92" t="s">
        <v>19</v>
      </c>
    </row>
    <row r="69" spans="1:12" x14ac:dyDescent="0.3">
      <c r="A69" s="7" t="s">
        <v>82</v>
      </c>
      <c r="B69" s="21"/>
      <c r="C69" s="21"/>
      <c r="D69" s="21"/>
      <c r="E69" s="21"/>
      <c r="F69" s="21"/>
      <c r="G69" s="56">
        <f>G42+G66</f>
        <v>0</v>
      </c>
      <c r="H69" s="90">
        <f t="shared" ref="H69:K69" si="18">H42+H66</f>
        <v>0</v>
      </c>
      <c r="I69" s="56">
        <f t="shared" si="18"/>
        <v>0</v>
      </c>
      <c r="J69" s="90">
        <f t="shared" si="18"/>
        <v>0</v>
      </c>
      <c r="K69" s="56">
        <f t="shared" si="18"/>
        <v>0</v>
      </c>
      <c r="L69" s="90">
        <f t="shared" ref="L69" si="19">SUM(G69:K69)</f>
        <v>0</v>
      </c>
    </row>
    <row r="70" spans="1:12" x14ac:dyDescent="0.3">
      <c r="A70" s="7"/>
      <c r="B70" s="7"/>
      <c r="C70" s="7"/>
      <c r="D70" s="7"/>
      <c r="E70" s="7"/>
      <c r="F70" s="7"/>
      <c r="G70" s="56"/>
      <c r="H70" s="90"/>
      <c r="I70" s="56"/>
      <c r="J70" s="90"/>
      <c r="K70" s="56"/>
      <c r="L70" s="90"/>
    </row>
    <row r="71" spans="1:12" x14ac:dyDescent="0.3">
      <c r="G71" s="60" t="s">
        <v>14</v>
      </c>
      <c r="H71" s="92" t="s">
        <v>15</v>
      </c>
      <c r="I71" s="60" t="s">
        <v>16</v>
      </c>
      <c r="J71" s="92" t="s">
        <v>17</v>
      </c>
      <c r="K71" s="60" t="s">
        <v>18</v>
      </c>
      <c r="L71" s="92" t="s">
        <v>19</v>
      </c>
    </row>
    <row r="72" spans="1:12" ht="28" x14ac:dyDescent="0.3">
      <c r="A72" s="4" t="s">
        <v>50</v>
      </c>
      <c r="B72" s="5" t="s">
        <v>8</v>
      </c>
      <c r="C72" s="5"/>
      <c r="D72" s="5"/>
      <c r="E72" s="5"/>
      <c r="G72" s="52"/>
      <c r="H72" s="89"/>
      <c r="I72" s="52"/>
      <c r="J72" s="89"/>
      <c r="K72" s="52"/>
      <c r="L72" s="89"/>
    </row>
    <row r="73" spans="1:12" x14ac:dyDescent="0.3">
      <c r="A73" s="2" t="s">
        <v>51</v>
      </c>
      <c r="B73" s="13">
        <v>7501</v>
      </c>
      <c r="C73" s="5"/>
      <c r="D73" s="5"/>
      <c r="E73" s="5"/>
      <c r="G73" s="93">
        <f>'Agency Budget'!G68*$B$10</f>
        <v>0</v>
      </c>
      <c r="H73" s="94">
        <f>'Agency Budget'!H68*$B$10</f>
        <v>0</v>
      </c>
      <c r="I73" s="93">
        <f>'Agency Budget'!I68*$B$10</f>
        <v>0</v>
      </c>
      <c r="J73" s="94">
        <f>'Agency Budget'!J68*$B$10</f>
        <v>0</v>
      </c>
      <c r="K73" s="93">
        <f>'Agency Budget'!K68*$B$10</f>
        <v>0</v>
      </c>
      <c r="L73" s="89">
        <f t="shared" ref="L73:L75" si="20">SUM(G73:K73)</f>
        <v>0</v>
      </c>
    </row>
    <row r="74" spans="1:12" x14ac:dyDescent="0.3">
      <c r="A74" s="1" t="s">
        <v>51</v>
      </c>
      <c r="B74" s="1">
        <v>7501</v>
      </c>
      <c r="G74" s="54">
        <f>'Agency Budget'!G69*$B$10</f>
        <v>0</v>
      </c>
      <c r="H74" s="91">
        <f>'Agency Budget'!H69*$B$10</f>
        <v>0</v>
      </c>
      <c r="I74" s="54">
        <f>'Agency Budget'!I69*$B$10</f>
        <v>0</v>
      </c>
      <c r="J74" s="91">
        <f>'Agency Budget'!J69*$B$10</f>
        <v>0</v>
      </c>
      <c r="K74" s="54">
        <f>'Agency Budget'!K69*$B$10</f>
        <v>0</v>
      </c>
      <c r="L74" s="91">
        <f t="shared" si="20"/>
        <v>0</v>
      </c>
    </row>
    <row r="75" spans="1:12" x14ac:dyDescent="0.3">
      <c r="A75" s="7" t="s">
        <v>52</v>
      </c>
      <c r="B75" s="21"/>
      <c r="C75" s="21"/>
      <c r="D75" s="21"/>
      <c r="E75" s="21"/>
      <c r="F75" s="21"/>
      <c r="G75" s="56">
        <f>SUM(G73:G74)</f>
        <v>0</v>
      </c>
      <c r="H75" s="90">
        <f>SUM(H73:H74)</f>
        <v>0</v>
      </c>
      <c r="I75" s="56">
        <f>SUM(I73:I74)</f>
        <v>0</v>
      </c>
      <c r="J75" s="90">
        <f>SUM(J73:J74)</f>
        <v>0</v>
      </c>
      <c r="K75" s="56">
        <f>SUM(K73:K74)</f>
        <v>0</v>
      </c>
      <c r="L75" s="90">
        <f t="shared" si="20"/>
        <v>0</v>
      </c>
    </row>
    <row r="76" spans="1:12" x14ac:dyDescent="0.3">
      <c r="G76" s="52"/>
      <c r="H76" s="89"/>
      <c r="I76" s="52"/>
      <c r="J76" s="89"/>
      <c r="K76" s="52"/>
      <c r="L76" s="89"/>
    </row>
    <row r="77" spans="1:12" x14ac:dyDescent="0.3">
      <c r="G77" s="60" t="s">
        <v>14</v>
      </c>
      <c r="H77" s="92" t="s">
        <v>15</v>
      </c>
      <c r="I77" s="60" t="s">
        <v>16</v>
      </c>
      <c r="J77" s="92" t="s">
        <v>17</v>
      </c>
      <c r="K77" s="60" t="s">
        <v>18</v>
      </c>
      <c r="L77" s="92" t="s">
        <v>19</v>
      </c>
    </row>
    <row r="78" spans="1:12" ht="28" x14ac:dyDescent="0.3">
      <c r="A78" s="4" t="s">
        <v>53</v>
      </c>
      <c r="B78" s="5" t="s">
        <v>8</v>
      </c>
      <c r="C78" s="5"/>
      <c r="D78" s="5"/>
      <c r="E78" s="5"/>
      <c r="G78" s="52"/>
      <c r="H78" s="89"/>
      <c r="I78" s="52"/>
      <c r="J78" s="89"/>
      <c r="K78" s="52"/>
      <c r="L78" s="89"/>
    </row>
    <row r="79" spans="1:12" x14ac:dyDescent="0.3">
      <c r="A79" s="1" t="s">
        <v>54</v>
      </c>
      <c r="B79" s="1">
        <v>7201</v>
      </c>
      <c r="G79" s="52">
        <f>Travel!G31*$B$10</f>
        <v>0</v>
      </c>
      <c r="H79" s="89">
        <f>Travel!I31*$B$10</f>
        <v>0</v>
      </c>
      <c r="I79" s="52">
        <f>Travel!K31*$B$10</f>
        <v>0</v>
      </c>
      <c r="J79" s="89">
        <f>Travel!M31*$B$10</f>
        <v>0</v>
      </c>
      <c r="K79" s="52">
        <f>Travel!O31*$B$10</f>
        <v>0</v>
      </c>
      <c r="L79" s="89">
        <f t="shared" ref="L79:L81" si="21">SUM(G79:K79)</f>
        <v>0</v>
      </c>
    </row>
    <row r="80" spans="1:12" x14ac:dyDescent="0.3">
      <c r="A80" s="1" t="s">
        <v>55</v>
      </c>
      <c r="B80" s="1">
        <v>7201</v>
      </c>
      <c r="G80" s="54">
        <f>Travel!G63*$B$10</f>
        <v>0</v>
      </c>
      <c r="H80" s="91">
        <f>Travel!I63*$B$10</f>
        <v>0</v>
      </c>
      <c r="I80" s="54">
        <f>Travel!K63*$B$10</f>
        <v>0</v>
      </c>
      <c r="J80" s="91">
        <f>Travel!M63*$B$10</f>
        <v>0</v>
      </c>
      <c r="K80" s="54">
        <f>Travel!O63*$B$10</f>
        <v>0</v>
      </c>
      <c r="L80" s="91">
        <f t="shared" si="21"/>
        <v>0</v>
      </c>
    </row>
    <row r="81" spans="1:12" x14ac:dyDescent="0.3">
      <c r="A81" s="7" t="s">
        <v>56</v>
      </c>
      <c r="B81" s="21"/>
      <c r="C81" s="21"/>
      <c r="D81" s="21"/>
      <c r="E81" s="21"/>
      <c r="F81" s="21"/>
      <c r="G81" s="56">
        <f>SUM(G79:G80)</f>
        <v>0</v>
      </c>
      <c r="H81" s="90">
        <f>SUM(H79:H80)</f>
        <v>0</v>
      </c>
      <c r="I81" s="56">
        <f>SUM(I79:I80)</f>
        <v>0</v>
      </c>
      <c r="J81" s="90">
        <f>SUM(J79:J80)</f>
        <v>0</v>
      </c>
      <c r="K81" s="56">
        <f>SUM(K79:K80)</f>
        <v>0</v>
      </c>
      <c r="L81" s="90">
        <f t="shared" si="21"/>
        <v>0</v>
      </c>
    </row>
    <row r="82" spans="1:12" x14ac:dyDescent="0.3">
      <c r="G82" s="52"/>
      <c r="H82" s="89"/>
      <c r="I82" s="52"/>
      <c r="J82" s="89"/>
      <c r="K82" s="52"/>
      <c r="L82" s="89"/>
    </row>
    <row r="83" spans="1:12" x14ac:dyDescent="0.3">
      <c r="G83" s="60" t="s">
        <v>14</v>
      </c>
      <c r="H83" s="92" t="s">
        <v>15</v>
      </c>
      <c r="I83" s="60" t="s">
        <v>16</v>
      </c>
      <c r="J83" s="92" t="s">
        <v>17</v>
      </c>
      <c r="K83" s="60" t="s">
        <v>18</v>
      </c>
      <c r="L83" s="92" t="s">
        <v>19</v>
      </c>
    </row>
    <row r="84" spans="1:12" ht="28" x14ac:dyDescent="0.3">
      <c r="A84" s="4" t="s">
        <v>58</v>
      </c>
      <c r="B84" s="5" t="s">
        <v>8</v>
      </c>
      <c r="C84" s="5"/>
      <c r="D84" s="5"/>
      <c r="E84" s="5"/>
      <c r="G84" s="52"/>
      <c r="H84" s="89"/>
      <c r="I84" s="52"/>
      <c r="J84" s="89"/>
      <c r="K84" s="52"/>
      <c r="L84" s="89"/>
    </row>
    <row r="85" spans="1:12" x14ac:dyDescent="0.3">
      <c r="A85" s="1" t="s">
        <v>59</v>
      </c>
      <c r="B85" s="14" t="s">
        <v>60</v>
      </c>
      <c r="G85" s="52">
        <f>'Participant Support Costs'!C38*$B$10</f>
        <v>0</v>
      </c>
      <c r="H85" s="89">
        <f>'Participant Support Costs'!E38*$B$10</f>
        <v>0</v>
      </c>
      <c r="I85" s="52">
        <f>'Participant Support Costs'!G38*$B$10</f>
        <v>0</v>
      </c>
      <c r="J85" s="89">
        <f>'Participant Support Costs'!I38*$B$10</f>
        <v>0</v>
      </c>
      <c r="K85" s="52">
        <f>'Participant Support Costs'!K38*$B$10</f>
        <v>0</v>
      </c>
      <c r="L85" s="89">
        <f t="shared" ref="L85:L89" si="22">SUM(G85:K85)</f>
        <v>0</v>
      </c>
    </row>
    <row r="86" spans="1:12" x14ac:dyDescent="0.3">
      <c r="A86" s="1" t="s">
        <v>61</v>
      </c>
      <c r="B86" s="14" t="s">
        <v>60</v>
      </c>
      <c r="G86" s="95">
        <f>'Participant Support Costs'!C39*$B$10</f>
        <v>0</v>
      </c>
      <c r="H86" s="96">
        <f>'Participant Support Costs'!E39*$B$10</f>
        <v>0</v>
      </c>
      <c r="I86" s="95">
        <f>'Participant Support Costs'!G39*$B$10</f>
        <v>0</v>
      </c>
      <c r="J86" s="96">
        <f>'Participant Support Costs'!I39*$B$10</f>
        <v>0</v>
      </c>
      <c r="K86" s="95">
        <f>'Participant Support Costs'!K39*$B$10</f>
        <v>0</v>
      </c>
      <c r="L86" s="96">
        <f t="shared" si="22"/>
        <v>0</v>
      </c>
    </row>
    <row r="87" spans="1:12" x14ac:dyDescent="0.3">
      <c r="A87" s="1" t="s">
        <v>62</v>
      </c>
      <c r="B87" s="14" t="s">
        <v>60</v>
      </c>
      <c r="G87" s="52">
        <f>'Participant Support Costs'!C40*$B$10</f>
        <v>0</v>
      </c>
      <c r="H87" s="89">
        <f>'Participant Support Costs'!E40*$B$10</f>
        <v>0</v>
      </c>
      <c r="I87" s="52">
        <f>'Participant Support Costs'!G40*$B$10</f>
        <v>0</v>
      </c>
      <c r="J87" s="89">
        <f>'Participant Support Costs'!I40*$B$10</f>
        <v>0</v>
      </c>
      <c r="K87" s="52">
        <f>'Participant Support Costs'!K40*$B$10</f>
        <v>0</v>
      </c>
      <c r="L87" s="89">
        <f t="shared" si="22"/>
        <v>0</v>
      </c>
    </row>
    <row r="88" spans="1:12" x14ac:dyDescent="0.3">
      <c r="A88" s="1" t="s">
        <v>63</v>
      </c>
      <c r="B88" s="14" t="s">
        <v>60</v>
      </c>
      <c r="G88" s="54">
        <f>'Participant Support Costs'!C41*$B$10</f>
        <v>0</v>
      </c>
      <c r="H88" s="91">
        <f>'Participant Support Costs'!E41*$B$10</f>
        <v>0</v>
      </c>
      <c r="I88" s="54">
        <f>'Participant Support Costs'!G41*$B$10</f>
        <v>0</v>
      </c>
      <c r="J88" s="91">
        <f>'Participant Support Costs'!I41*$B$10</f>
        <v>0</v>
      </c>
      <c r="K88" s="54">
        <f>'Participant Support Costs'!K41*$B$10</f>
        <v>0</v>
      </c>
      <c r="L88" s="91">
        <f t="shared" si="22"/>
        <v>0</v>
      </c>
    </row>
    <row r="89" spans="1:12" x14ac:dyDescent="0.3">
      <c r="A89" s="7" t="s">
        <v>64</v>
      </c>
      <c r="B89" s="21"/>
      <c r="C89" s="21"/>
      <c r="D89" s="21"/>
      <c r="E89" s="21"/>
      <c r="F89" s="21"/>
      <c r="G89" s="56">
        <f>SUM(G85:G88)</f>
        <v>0</v>
      </c>
      <c r="H89" s="90">
        <f>SUM(H85:H88)</f>
        <v>0</v>
      </c>
      <c r="I89" s="56">
        <f>SUM(I85:I88)</f>
        <v>0</v>
      </c>
      <c r="J89" s="90">
        <f>SUM(J85:J88)</f>
        <v>0</v>
      </c>
      <c r="K89" s="56">
        <f>SUM(K85:K88)</f>
        <v>0</v>
      </c>
      <c r="L89" s="90">
        <f t="shared" si="22"/>
        <v>0</v>
      </c>
    </row>
    <row r="90" spans="1:12" x14ac:dyDescent="0.3">
      <c r="G90" s="52"/>
      <c r="H90" s="89"/>
      <c r="I90" s="52"/>
      <c r="J90" s="89"/>
      <c r="K90" s="52"/>
      <c r="L90" s="89"/>
    </row>
    <row r="91" spans="1:12" x14ac:dyDescent="0.3">
      <c r="G91" s="60" t="s">
        <v>14</v>
      </c>
      <c r="H91" s="92" t="s">
        <v>15</v>
      </c>
      <c r="I91" s="60" t="s">
        <v>16</v>
      </c>
      <c r="J91" s="92" t="s">
        <v>17</v>
      </c>
      <c r="K91" s="60" t="s">
        <v>18</v>
      </c>
      <c r="L91" s="92" t="s">
        <v>19</v>
      </c>
    </row>
    <row r="92" spans="1:12" ht="28" x14ac:dyDescent="0.3">
      <c r="A92" s="4" t="s">
        <v>65</v>
      </c>
      <c r="B92" s="5" t="s">
        <v>8</v>
      </c>
      <c r="C92" s="5"/>
      <c r="D92" s="5"/>
      <c r="E92" s="5"/>
      <c r="G92" s="52"/>
      <c r="H92" s="89"/>
      <c r="I92" s="52"/>
      <c r="J92" s="89"/>
      <c r="K92" s="52"/>
      <c r="L92" s="89"/>
    </row>
    <row r="93" spans="1:12" x14ac:dyDescent="0.3">
      <c r="A93" s="1" t="s">
        <v>66</v>
      </c>
      <c r="B93" s="1">
        <v>7101</v>
      </c>
      <c r="G93" s="52">
        <f>'Materials &amp; Supplies Costs'!C13*$B$10</f>
        <v>0</v>
      </c>
      <c r="H93" s="89">
        <f>'Materials &amp; Supplies Costs'!E13*$B$10</f>
        <v>0</v>
      </c>
      <c r="I93" s="52">
        <f>'Materials &amp; Supplies Costs'!G13*$B$10</f>
        <v>0</v>
      </c>
      <c r="J93" s="89">
        <f>'Materials &amp; Supplies Costs'!I13*$B$10</f>
        <v>0</v>
      </c>
      <c r="K93" s="52">
        <f>'Materials &amp; Supplies Costs'!K13*$B$10</f>
        <v>0</v>
      </c>
      <c r="L93" s="89">
        <f t="shared" ref="L93:L98" si="23">SUM(G93:K93)</f>
        <v>0</v>
      </c>
    </row>
    <row r="94" spans="1:12" x14ac:dyDescent="0.3">
      <c r="A94" s="1" t="s">
        <v>67</v>
      </c>
      <c r="B94" s="1">
        <v>7101</v>
      </c>
      <c r="G94" s="52">
        <f>'Agency Budget'!G89*$B$10</f>
        <v>0</v>
      </c>
      <c r="H94" s="89">
        <f>G94*1.03</f>
        <v>0</v>
      </c>
      <c r="I94" s="52">
        <f>H94*1.03</f>
        <v>0</v>
      </c>
      <c r="J94" s="89">
        <f>I94*1.03</f>
        <v>0</v>
      </c>
      <c r="K94" s="52">
        <f>J94*1.03</f>
        <v>0</v>
      </c>
      <c r="L94" s="89">
        <f t="shared" si="23"/>
        <v>0</v>
      </c>
    </row>
    <row r="95" spans="1:12" x14ac:dyDescent="0.3">
      <c r="A95" s="1" t="s">
        <v>68</v>
      </c>
      <c r="B95" s="1">
        <v>7101</v>
      </c>
      <c r="G95" s="52">
        <f>'Agency Budget'!G90*$B$10</f>
        <v>0</v>
      </c>
      <c r="H95" s="89">
        <f>'Agency Budget'!H90*$B$10</f>
        <v>0</v>
      </c>
      <c r="I95" s="52">
        <f>'Agency Budget'!I90*$B$10</f>
        <v>0</v>
      </c>
      <c r="J95" s="89">
        <f>'Agency Budget'!J90*$B$10</f>
        <v>0</v>
      </c>
      <c r="K95" s="52">
        <f>'Agency Budget'!K90*$B$10</f>
        <v>0</v>
      </c>
      <c r="L95" s="89">
        <f t="shared" si="23"/>
        <v>0</v>
      </c>
    </row>
    <row r="96" spans="1:12" x14ac:dyDescent="0.3">
      <c r="A96" s="1" t="s">
        <v>69</v>
      </c>
      <c r="B96" s="1">
        <v>7101</v>
      </c>
      <c r="G96" s="52">
        <f>'Agency Budget'!G91*$B$10</f>
        <v>0</v>
      </c>
      <c r="H96" s="89">
        <f>'Agency Budget'!H91*$B$10</f>
        <v>0</v>
      </c>
      <c r="I96" s="52">
        <f>'Agency Budget'!I91*$B$10</f>
        <v>0</v>
      </c>
      <c r="J96" s="89">
        <f>'Agency Budget'!J91*$B$10</f>
        <v>0</v>
      </c>
      <c r="K96" s="52">
        <f>'Agency Budget'!K91*$B$10</f>
        <v>0</v>
      </c>
      <c r="L96" s="89">
        <f t="shared" si="23"/>
        <v>0</v>
      </c>
    </row>
    <row r="97" spans="1:12" x14ac:dyDescent="0.3">
      <c r="A97" s="1" t="s">
        <v>70</v>
      </c>
      <c r="B97" s="1">
        <v>7101</v>
      </c>
      <c r="G97" s="52">
        <f>'Agency Budget'!G92*$B$10</f>
        <v>0</v>
      </c>
      <c r="H97" s="89">
        <f>'Agency Budget'!H92*$B$10</f>
        <v>0</v>
      </c>
      <c r="I97" s="52">
        <f>'Agency Budget'!I92*$B$10</f>
        <v>0</v>
      </c>
      <c r="J97" s="89">
        <f>'Agency Budget'!J92*$B$10</f>
        <v>0</v>
      </c>
      <c r="K97" s="52">
        <f>'Agency Budget'!K92*$B$10</f>
        <v>0</v>
      </c>
      <c r="L97" s="89">
        <f t="shared" si="23"/>
        <v>0</v>
      </c>
    </row>
    <row r="98" spans="1:12" x14ac:dyDescent="0.3">
      <c r="A98" s="1" t="s">
        <v>71</v>
      </c>
      <c r="B98" s="1">
        <v>7101</v>
      </c>
      <c r="G98" s="52">
        <f>'Agency Budget'!G93*$B$10</f>
        <v>0</v>
      </c>
      <c r="H98" s="89">
        <f>'Agency Budget'!H93*$B$10</f>
        <v>0</v>
      </c>
      <c r="I98" s="52">
        <f>'Agency Budget'!I93*$B$10</f>
        <v>0</v>
      </c>
      <c r="J98" s="89">
        <f>'Agency Budget'!J93*$B$10</f>
        <v>0</v>
      </c>
      <c r="K98" s="52">
        <f>'Agency Budget'!K93*$B$10</f>
        <v>0</v>
      </c>
      <c r="L98" s="89">
        <f t="shared" si="23"/>
        <v>0</v>
      </c>
    </row>
    <row r="99" spans="1:12" x14ac:dyDescent="0.3">
      <c r="A99" s="1" t="s">
        <v>72</v>
      </c>
      <c r="B99" s="1">
        <v>7101</v>
      </c>
      <c r="G99" s="52">
        <f>'Agency Budget'!G94*$B$10</f>
        <v>0</v>
      </c>
      <c r="H99" s="89">
        <f>'Agency Budget'!H94*$B$10</f>
        <v>0</v>
      </c>
      <c r="I99" s="52">
        <f>'Agency Budget'!I94*$B$10</f>
        <v>0</v>
      </c>
      <c r="J99" s="89">
        <f>'Agency Budget'!J94*$B$10</f>
        <v>0</v>
      </c>
      <c r="K99" s="52">
        <f>'Agency Budget'!K94*$B$10</f>
        <v>0</v>
      </c>
      <c r="L99" s="89">
        <f t="shared" ref="L99:L100" si="24">SUM(G99:K99)</f>
        <v>0</v>
      </c>
    </row>
    <row r="100" spans="1:12" x14ac:dyDescent="0.3">
      <c r="A100" s="1" t="s">
        <v>163</v>
      </c>
      <c r="B100" s="1">
        <v>7101</v>
      </c>
      <c r="G100" s="52">
        <f>'Animal Care Costs'!M31*$B$10</f>
        <v>0</v>
      </c>
      <c r="H100" s="89">
        <f>'Animal Care Costs'!O31*$B$10</f>
        <v>0</v>
      </c>
      <c r="I100" s="52">
        <f>'Animal Care Costs'!Q31*$B$10</f>
        <v>0</v>
      </c>
      <c r="J100" s="89">
        <f>'Animal Care Costs'!S31*$B$10</f>
        <v>0</v>
      </c>
      <c r="K100" s="52">
        <f>'Animal Care Costs'!U31*$B$10</f>
        <v>0</v>
      </c>
      <c r="L100" s="89">
        <f t="shared" si="24"/>
        <v>0</v>
      </c>
    </row>
    <row r="101" spans="1:12" x14ac:dyDescent="0.3">
      <c r="B101" s="21"/>
      <c r="C101" s="21"/>
      <c r="D101" s="21"/>
      <c r="E101" s="21"/>
      <c r="F101" s="21"/>
      <c r="G101" s="52"/>
      <c r="H101" s="89"/>
      <c r="I101" s="52"/>
      <c r="J101" s="89"/>
      <c r="K101" s="52"/>
      <c r="L101" s="89"/>
    </row>
    <row r="102" spans="1:12" ht="28" x14ac:dyDescent="0.3">
      <c r="A102" s="2" t="s">
        <v>73</v>
      </c>
      <c r="B102" s="14" t="s">
        <v>74</v>
      </c>
      <c r="F102" s="5" t="s">
        <v>96</v>
      </c>
      <c r="G102" s="52"/>
      <c r="H102" s="89"/>
      <c r="I102" s="52"/>
      <c r="J102" s="89"/>
      <c r="K102" s="52"/>
      <c r="L102" s="89"/>
    </row>
    <row r="103" spans="1:12" x14ac:dyDescent="0.3">
      <c r="G103" s="52"/>
      <c r="H103" s="89"/>
      <c r="I103" s="52"/>
      <c r="J103" s="89"/>
      <c r="K103" s="52"/>
      <c r="L103" s="89"/>
    </row>
    <row r="104" spans="1:12" x14ac:dyDescent="0.3">
      <c r="B104" s="21"/>
      <c r="C104" s="21"/>
      <c r="D104" s="21"/>
      <c r="E104" s="21"/>
      <c r="F104" s="21"/>
      <c r="G104" s="60" t="s">
        <v>14</v>
      </c>
      <c r="H104" s="92" t="s">
        <v>15</v>
      </c>
      <c r="I104" s="60" t="s">
        <v>16</v>
      </c>
      <c r="J104" s="92" t="s">
        <v>17</v>
      </c>
      <c r="K104" s="60" t="s">
        <v>18</v>
      </c>
      <c r="L104" s="92" t="s">
        <v>19</v>
      </c>
    </row>
    <row r="105" spans="1:12" ht="28" x14ac:dyDescent="0.3">
      <c r="A105" s="4" t="s">
        <v>75</v>
      </c>
      <c r="B105" s="5" t="s">
        <v>8</v>
      </c>
      <c r="C105" s="5"/>
      <c r="D105" s="5" t="s">
        <v>77</v>
      </c>
      <c r="E105" s="5" t="s">
        <v>78</v>
      </c>
      <c r="F105" s="5" t="s">
        <v>76</v>
      </c>
      <c r="G105" s="52"/>
      <c r="H105" s="89"/>
      <c r="I105" s="52"/>
      <c r="J105" s="89"/>
      <c r="K105" s="52"/>
      <c r="L105" s="89"/>
    </row>
    <row r="106" spans="1:12" x14ac:dyDescent="0.3">
      <c r="B106" s="1">
        <v>7726</v>
      </c>
      <c r="D106" s="22">
        <f>'Agency Budget'!D101</f>
        <v>915</v>
      </c>
      <c r="E106" s="17">
        <f>'Agency Budget'!E101</f>
        <v>16</v>
      </c>
      <c r="F106" s="17">
        <f>'Agency Budget'!F101</f>
        <v>0</v>
      </c>
      <c r="G106" s="54">
        <f>D106*E106*F106*$B$10</f>
        <v>0</v>
      </c>
      <c r="H106" s="91">
        <f>G106*1.04</f>
        <v>0</v>
      </c>
      <c r="I106" s="54">
        <f>H106*1.04</f>
        <v>0</v>
      </c>
      <c r="J106" s="91">
        <f>I106*1.04</f>
        <v>0</v>
      </c>
      <c r="K106" s="54">
        <f>J106*1.04</f>
        <v>0</v>
      </c>
      <c r="L106" s="91">
        <f>SUM(G106:K106)</f>
        <v>0</v>
      </c>
    </row>
    <row r="107" spans="1:12" s="7" customFormat="1" x14ac:dyDescent="0.3">
      <c r="A107" s="7" t="s">
        <v>79</v>
      </c>
      <c r="B107" s="21"/>
      <c r="C107" s="21"/>
      <c r="D107" s="21"/>
      <c r="E107" s="21"/>
      <c r="F107" s="21"/>
      <c r="G107" s="56">
        <f>G93+G94+G95+G96+G97+G98+G99+G100+G102+G106</f>
        <v>0</v>
      </c>
      <c r="H107" s="90">
        <f>H93+H94+H95+H96+H97+H98+H99+H100+H102+H106</f>
        <v>0</v>
      </c>
      <c r="I107" s="56">
        <f>I93+I94+I95+I96+I97+I98+I99+I100+I102+I106</f>
        <v>0</v>
      </c>
      <c r="J107" s="90">
        <f>J93+J94+J95+J96+J97+J98+J99+J100+J102+J106</f>
        <v>0</v>
      </c>
      <c r="K107" s="56">
        <f>K93+K94+K95+K96+K97+K98+K99+K100+K102+K106</f>
        <v>0</v>
      </c>
      <c r="L107" s="90">
        <f>SUM(G107:K107)</f>
        <v>0</v>
      </c>
    </row>
    <row r="108" spans="1:12" x14ac:dyDescent="0.3">
      <c r="G108" s="52"/>
      <c r="H108" s="89"/>
      <c r="I108" s="52"/>
      <c r="J108" s="89"/>
      <c r="K108" s="52"/>
      <c r="L108" s="89"/>
    </row>
    <row r="109" spans="1:12" x14ac:dyDescent="0.3">
      <c r="A109" s="3" t="s">
        <v>80</v>
      </c>
      <c r="B109" s="1" t="s">
        <v>81</v>
      </c>
      <c r="G109" s="54">
        <f>G69+G75+G81+G89+G107</f>
        <v>0</v>
      </c>
      <c r="H109" s="91">
        <f t="shared" ref="H109:K109" si="25">H69+H75+H81+H89+H107</f>
        <v>0</v>
      </c>
      <c r="I109" s="54">
        <f t="shared" si="25"/>
        <v>0</v>
      </c>
      <c r="J109" s="91">
        <f t="shared" si="25"/>
        <v>0</v>
      </c>
      <c r="K109" s="54">
        <f t="shared" si="25"/>
        <v>0</v>
      </c>
      <c r="L109" s="91">
        <f t="shared" ref="L109:L113" si="26">SUM(G109:K109)</f>
        <v>0</v>
      </c>
    </row>
    <row r="110" spans="1:12" x14ac:dyDescent="0.3">
      <c r="G110" s="52"/>
      <c r="H110" s="89"/>
      <c r="I110" s="52"/>
      <c r="J110" s="89"/>
      <c r="K110" s="52"/>
      <c r="L110" s="89"/>
    </row>
    <row r="111" spans="1:12" x14ac:dyDescent="0.3">
      <c r="A111" s="7" t="s">
        <v>99</v>
      </c>
      <c r="B111" s="7"/>
      <c r="C111" s="7"/>
      <c r="D111" s="7"/>
      <c r="E111" s="7"/>
      <c r="F111" s="7"/>
      <c r="G111" s="56">
        <f>G109-Subawards!C43</f>
        <v>0</v>
      </c>
      <c r="H111" s="90">
        <f>H109-Subawards!E43</f>
        <v>0</v>
      </c>
      <c r="I111" s="56">
        <f>I109-Subawards!G43</f>
        <v>0</v>
      </c>
      <c r="J111" s="90">
        <f>J109-Subawards!I43</f>
        <v>0</v>
      </c>
      <c r="K111" s="56">
        <f>K109-Subawards!K43</f>
        <v>0</v>
      </c>
      <c r="L111" s="90">
        <f>L109-Subawards!M43</f>
        <v>0</v>
      </c>
    </row>
    <row r="112" spans="1:12" x14ac:dyDescent="0.3">
      <c r="G112" s="52"/>
      <c r="H112" s="89"/>
      <c r="I112" s="52"/>
      <c r="J112" s="89"/>
      <c r="K112" s="52"/>
      <c r="L112" s="89"/>
    </row>
    <row r="113" spans="1:12" x14ac:dyDescent="0.3">
      <c r="A113" s="1" t="s">
        <v>83</v>
      </c>
      <c r="G113" s="52">
        <f>(G109-G75-G89-G102-G106)+(Subawards!C53*$B$10)</f>
        <v>0</v>
      </c>
      <c r="H113" s="89">
        <f>(H109-H75-H89-H102-H106)+(Subawards!E53*$B$10)</f>
        <v>0</v>
      </c>
      <c r="I113" s="52">
        <f>(I109-I75-I89-I102-I106)+(Subawards!G53*$B$10)</f>
        <v>0</v>
      </c>
      <c r="J113" s="89">
        <f>(J109-J75-J89-J102-J106)+(Subawards!I53*$B$10)</f>
        <v>0</v>
      </c>
      <c r="K113" s="52">
        <f>(K109-K75-K89-K102-K106)+(Subawards!K53*$B$10)</f>
        <v>0</v>
      </c>
      <c r="L113" s="89">
        <f t="shared" si="26"/>
        <v>0</v>
      </c>
    </row>
    <row r="114" spans="1:12" x14ac:dyDescent="0.3">
      <c r="G114" s="52"/>
      <c r="H114" s="89"/>
      <c r="I114" s="52"/>
      <c r="J114" s="89"/>
      <c r="K114" s="52"/>
      <c r="L114" s="89"/>
    </row>
    <row r="115" spans="1:12" ht="28" x14ac:dyDescent="0.3">
      <c r="A115" s="4" t="s">
        <v>84</v>
      </c>
      <c r="B115" s="5" t="s">
        <v>8</v>
      </c>
      <c r="F115" s="5" t="s">
        <v>85</v>
      </c>
      <c r="G115" s="52"/>
      <c r="H115" s="89"/>
      <c r="I115" s="52"/>
      <c r="J115" s="89"/>
      <c r="K115" s="52"/>
      <c r="L115" s="89"/>
    </row>
    <row r="116" spans="1:12" x14ac:dyDescent="0.3">
      <c r="A116" s="1" t="s">
        <v>86</v>
      </c>
      <c r="B116" s="1">
        <v>7601</v>
      </c>
      <c r="F116" s="23">
        <f>'Agency Budget'!F111</f>
        <v>0.53</v>
      </c>
      <c r="G116" s="54">
        <f>G113*$F$116</f>
        <v>0</v>
      </c>
      <c r="H116" s="91">
        <f t="shared" ref="H116:K116" si="27">H113*$F$116</f>
        <v>0</v>
      </c>
      <c r="I116" s="54">
        <f t="shared" si="27"/>
        <v>0</v>
      </c>
      <c r="J116" s="91">
        <f t="shared" si="27"/>
        <v>0</v>
      </c>
      <c r="K116" s="54">
        <f t="shared" si="27"/>
        <v>0</v>
      </c>
      <c r="L116" s="91">
        <f t="shared" ref="L116" si="28">SUM(G116:K116)</f>
        <v>0</v>
      </c>
    </row>
    <row r="117" spans="1:12" x14ac:dyDescent="0.3">
      <c r="A117" s="1" t="s">
        <v>87</v>
      </c>
      <c r="G117" s="52"/>
      <c r="H117" s="89"/>
      <c r="I117" s="52"/>
      <c r="J117" s="89"/>
      <c r="K117" s="52"/>
      <c r="L117" s="89"/>
    </row>
    <row r="118" spans="1:12" x14ac:dyDescent="0.3">
      <c r="A118" s="1" t="s">
        <v>88</v>
      </c>
      <c r="G118" s="52"/>
      <c r="H118" s="89"/>
      <c r="I118" s="52"/>
      <c r="J118" s="89"/>
      <c r="K118" s="52"/>
      <c r="L118" s="89"/>
    </row>
    <row r="119" spans="1:12" x14ac:dyDescent="0.3">
      <c r="A119" s="1" t="s">
        <v>89</v>
      </c>
      <c r="G119" s="52"/>
      <c r="H119" s="89"/>
      <c r="I119" s="52"/>
      <c r="J119" s="89"/>
      <c r="K119" s="52"/>
      <c r="L119" s="89"/>
    </row>
    <row r="120" spans="1:12" x14ac:dyDescent="0.3">
      <c r="G120" s="52"/>
      <c r="H120" s="89"/>
      <c r="I120" s="52"/>
      <c r="J120" s="89"/>
      <c r="K120" s="52"/>
      <c r="L120" s="89"/>
    </row>
    <row r="121" spans="1:12" x14ac:dyDescent="0.3">
      <c r="A121" s="1" t="s">
        <v>90</v>
      </c>
      <c r="G121" s="52"/>
      <c r="H121" s="89"/>
      <c r="I121" s="52"/>
      <c r="J121" s="89"/>
      <c r="K121" s="52"/>
      <c r="L121" s="89"/>
    </row>
    <row r="122" spans="1:12" x14ac:dyDescent="0.3">
      <c r="A122" s="1" t="s">
        <v>91</v>
      </c>
      <c r="G122" s="52"/>
      <c r="H122" s="89"/>
      <c r="I122" s="52"/>
      <c r="J122" s="89"/>
      <c r="K122" s="52"/>
      <c r="L122" s="89"/>
    </row>
    <row r="123" spans="1:12" x14ac:dyDescent="0.3">
      <c r="G123" s="60" t="s">
        <v>14</v>
      </c>
      <c r="H123" s="92" t="s">
        <v>15</v>
      </c>
      <c r="I123" s="60" t="s">
        <v>16</v>
      </c>
      <c r="J123" s="92" t="s">
        <v>17</v>
      </c>
      <c r="K123" s="60" t="s">
        <v>18</v>
      </c>
      <c r="L123" s="92" t="s">
        <v>19</v>
      </c>
    </row>
    <row r="124" spans="1:12" x14ac:dyDescent="0.3">
      <c r="A124" s="3" t="s">
        <v>92</v>
      </c>
      <c r="G124" s="54">
        <f>G109+G116</f>
        <v>0</v>
      </c>
      <c r="H124" s="91">
        <f t="shared" ref="H124:K124" si="29">H109+H116</f>
        <v>0</v>
      </c>
      <c r="I124" s="54">
        <f t="shared" si="29"/>
        <v>0</v>
      </c>
      <c r="J124" s="91">
        <f t="shared" si="29"/>
        <v>0</v>
      </c>
      <c r="K124" s="54">
        <f t="shared" si="29"/>
        <v>0</v>
      </c>
      <c r="L124" s="91">
        <f t="shared" ref="L124:L131" si="30">SUM(G124:K124)</f>
        <v>0</v>
      </c>
    </row>
    <row r="125" spans="1:12" x14ac:dyDescent="0.3">
      <c r="A125" s="3"/>
      <c r="G125" s="52"/>
      <c r="H125" s="89"/>
      <c r="I125" s="52"/>
      <c r="J125" s="89"/>
      <c r="K125" s="52"/>
      <c r="L125" s="89"/>
    </row>
    <row r="126" spans="1:12" x14ac:dyDescent="0.3">
      <c r="G126" s="52"/>
      <c r="H126" s="89"/>
      <c r="I126" s="52"/>
      <c r="J126" s="89"/>
      <c r="K126" s="52"/>
      <c r="L126" s="89"/>
    </row>
    <row r="127" spans="1:12" x14ac:dyDescent="0.3">
      <c r="A127" s="1" t="s">
        <v>93</v>
      </c>
      <c r="G127" s="52">
        <f>G124</f>
        <v>0</v>
      </c>
      <c r="H127" s="89">
        <f>H124</f>
        <v>0</v>
      </c>
      <c r="I127" s="52">
        <f>I124</f>
        <v>0</v>
      </c>
      <c r="J127" s="89">
        <f>J124</f>
        <v>0</v>
      </c>
      <c r="K127" s="52">
        <f>K124</f>
        <v>0</v>
      </c>
      <c r="L127" s="89">
        <f t="shared" si="30"/>
        <v>0</v>
      </c>
    </row>
    <row r="128" spans="1:12" x14ac:dyDescent="0.3">
      <c r="A128" s="1" t="s">
        <v>97</v>
      </c>
      <c r="G128" s="52">
        <f>Subawards!D38*$B$10</f>
        <v>0</v>
      </c>
      <c r="H128" s="89">
        <f>Subawards!F38*$B$10</f>
        <v>0</v>
      </c>
      <c r="I128" s="52">
        <f>Subawards!H38*$B$10</f>
        <v>0</v>
      </c>
      <c r="J128" s="89">
        <f>Subawards!J38*$B$10</f>
        <v>0</v>
      </c>
      <c r="K128" s="52">
        <f>Subawards!L38*$B$10</f>
        <v>0</v>
      </c>
      <c r="L128" s="89">
        <f t="shared" si="30"/>
        <v>0</v>
      </c>
    </row>
    <row r="129" spans="1:12" x14ac:dyDescent="0.3">
      <c r="A129" s="1" t="s">
        <v>98</v>
      </c>
      <c r="G129" s="52">
        <f>'Third-Party Cost Share'!C44*$B$10</f>
        <v>0</v>
      </c>
      <c r="H129" s="89">
        <f>'Third-Party Cost Share'!D44*$B$10</f>
        <v>0</v>
      </c>
      <c r="I129" s="52">
        <f>'Third-Party Cost Share'!E44*$B$10</f>
        <v>0</v>
      </c>
      <c r="J129" s="89">
        <f>'Third-Party Cost Share'!F44*$B$10</f>
        <v>0</v>
      </c>
      <c r="K129" s="52">
        <f>'Third-Party Cost Share'!G44*$B$10</f>
        <v>0</v>
      </c>
      <c r="L129" s="89">
        <f t="shared" si="30"/>
        <v>0</v>
      </c>
    </row>
    <row r="130" spans="1:12" x14ac:dyDescent="0.3">
      <c r="A130" s="1" t="s">
        <v>94</v>
      </c>
      <c r="G130" s="54">
        <f>'OU Cost Share'!G111*$B$10</f>
        <v>0</v>
      </c>
      <c r="H130" s="91">
        <f>'OU Cost Share'!H111*$B$10</f>
        <v>0</v>
      </c>
      <c r="I130" s="54">
        <f>'OU Cost Share'!I111*$B$10</f>
        <v>0</v>
      </c>
      <c r="J130" s="91">
        <f>'OU Cost Share'!J111*$B$10</f>
        <v>0</v>
      </c>
      <c r="K130" s="54">
        <f>'OU Cost Share'!K111*$B$10</f>
        <v>0</v>
      </c>
      <c r="L130" s="91">
        <f t="shared" si="30"/>
        <v>0</v>
      </c>
    </row>
    <row r="131" spans="1:12" s="7" customFormat="1" x14ac:dyDescent="0.3">
      <c r="A131" s="7" t="s">
        <v>95</v>
      </c>
      <c r="G131" s="56">
        <f>SUM(G127:G130)</f>
        <v>0</v>
      </c>
      <c r="H131" s="90">
        <f>SUM(H127:H130)</f>
        <v>0</v>
      </c>
      <c r="I131" s="56">
        <f>SUM(I127:I130)</f>
        <v>0</v>
      </c>
      <c r="J131" s="90">
        <f>SUM(J127:J130)</f>
        <v>0</v>
      </c>
      <c r="K131" s="56">
        <f>SUM(K127:K130)</f>
        <v>0</v>
      </c>
      <c r="L131" s="90">
        <f t="shared" si="30"/>
        <v>0</v>
      </c>
    </row>
    <row r="132" spans="1:12" x14ac:dyDescent="0.3">
      <c r="G132" s="9"/>
      <c r="H132" s="9"/>
      <c r="I132" s="9"/>
      <c r="J132" s="9"/>
      <c r="K132" s="9"/>
    </row>
    <row r="133" spans="1:12" x14ac:dyDescent="0.3">
      <c r="G133" s="9"/>
      <c r="H133" s="9"/>
      <c r="I133" s="9"/>
      <c r="J133" s="9"/>
      <c r="K133" s="9"/>
    </row>
    <row r="134" spans="1:12" x14ac:dyDescent="0.3">
      <c r="G134" s="9"/>
      <c r="H134" s="9"/>
      <c r="I134" s="9"/>
      <c r="J134" s="9"/>
      <c r="K134" s="9"/>
    </row>
    <row r="135" spans="1:12" x14ac:dyDescent="0.3">
      <c r="G135" s="9"/>
      <c r="H135" s="9"/>
      <c r="I135" s="9"/>
      <c r="J135" s="9"/>
      <c r="K135" s="9"/>
    </row>
    <row r="136" spans="1:12" x14ac:dyDescent="0.3">
      <c r="G136" s="9"/>
      <c r="H136" s="9"/>
      <c r="I136" s="9"/>
      <c r="J136" s="9"/>
      <c r="K136" s="9"/>
    </row>
    <row r="137" spans="1:12" x14ac:dyDescent="0.3">
      <c r="G137" s="9"/>
      <c r="H137" s="9"/>
      <c r="I137" s="9"/>
      <c r="J137" s="9"/>
      <c r="K137" s="9"/>
    </row>
    <row r="138" spans="1:12" x14ac:dyDescent="0.3">
      <c r="G138" s="9"/>
      <c r="H138" s="9"/>
      <c r="I138" s="9"/>
      <c r="J138" s="9"/>
      <c r="K138" s="9"/>
    </row>
    <row r="139" spans="1:12" x14ac:dyDescent="0.3">
      <c r="G139" s="9"/>
      <c r="H139" s="9"/>
      <c r="I139" s="9"/>
      <c r="J139" s="9"/>
      <c r="K139" s="9"/>
    </row>
    <row r="140" spans="1:12" x14ac:dyDescent="0.3">
      <c r="G140" s="9"/>
      <c r="H140" s="9"/>
      <c r="I140" s="9"/>
      <c r="J140" s="9"/>
      <c r="K140" s="9"/>
    </row>
    <row r="141" spans="1:12" x14ac:dyDescent="0.3">
      <c r="G141" s="9"/>
      <c r="H141" s="9"/>
      <c r="I141" s="9"/>
      <c r="J141" s="9"/>
      <c r="K141" s="9"/>
    </row>
    <row r="142" spans="1:12" x14ac:dyDescent="0.3">
      <c r="G142" s="9"/>
      <c r="H142" s="9"/>
      <c r="I142" s="9"/>
      <c r="J142" s="9"/>
      <c r="K142" s="9"/>
    </row>
    <row r="143" spans="1:12" x14ac:dyDescent="0.3">
      <c r="G143" s="9"/>
      <c r="H143" s="9"/>
      <c r="I143" s="9"/>
      <c r="J143" s="9"/>
      <c r="K143" s="9"/>
    </row>
    <row r="144" spans="1:12" x14ac:dyDescent="0.3">
      <c r="G144" s="9"/>
      <c r="H144" s="9"/>
      <c r="I144" s="9"/>
      <c r="J144" s="9"/>
      <c r="K144" s="9"/>
    </row>
    <row r="145" spans="7:11" x14ac:dyDescent="0.3">
      <c r="G145" s="9"/>
      <c r="H145" s="9"/>
      <c r="I145" s="9"/>
      <c r="J145" s="9"/>
      <c r="K145" s="9"/>
    </row>
    <row r="146" spans="7:11" x14ac:dyDescent="0.3">
      <c r="G146" s="9"/>
      <c r="H146" s="9"/>
      <c r="I146" s="9"/>
      <c r="J146" s="9"/>
      <c r="K146" s="9"/>
    </row>
    <row r="147" spans="7:11" x14ac:dyDescent="0.3">
      <c r="G147" s="9"/>
      <c r="H147" s="9"/>
      <c r="I147" s="9"/>
      <c r="J147" s="9"/>
      <c r="K147" s="9"/>
    </row>
    <row r="148" spans="7:11" x14ac:dyDescent="0.3">
      <c r="G148" s="9"/>
      <c r="H148" s="9"/>
      <c r="I148" s="9"/>
      <c r="J148" s="9"/>
      <c r="K148" s="9"/>
    </row>
    <row r="149" spans="7:11" x14ac:dyDescent="0.3">
      <c r="G149" s="9"/>
      <c r="H149" s="9"/>
      <c r="I149" s="9"/>
      <c r="J149" s="9"/>
      <c r="K149" s="9"/>
    </row>
    <row r="150" spans="7:11" x14ac:dyDescent="0.3">
      <c r="G150" s="9"/>
      <c r="H150" s="9"/>
      <c r="I150" s="9"/>
      <c r="J150" s="9"/>
      <c r="K150" s="9"/>
    </row>
    <row r="151" spans="7:11" x14ac:dyDescent="0.3">
      <c r="G151" s="9"/>
      <c r="H151" s="9"/>
      <c r="I151" s="9"/>
      <c r="J151" s="9"/>
      <c r="K151" s="9"/>
    </row>
    <row r="152" spans="7:11" x14ac:dyDescent="0.3">
      <c r="G152" s="9"/>
      <c r="H152" s="9"/>
      <c r="I152" s="9"/>
      <c r="J152" s="9"/>
      <c r="K152" s="9"/>
    </row>
    <row r="153" spans="7:11" x14ac:dyDescent="0.3">
      <c r="G153" s="9"/>
      <c r="H153" s="9"/>
      <c r="I153" s="9"/>
      <c r="J153" s="9"/>
      <c r="K153" s="9"/>
    </row>
    <row r="154" spans="7:11" x14ac:dyDescent="0.3">
      <c r="G154" s="9"/>
      <c r="H154" s="9"/>
      <c r="I154" s="9"/>
      <c r="J154" s="9"/>
      <c r="K154" s="9"/>
    </row>
    <row r="155" spans="7:11" x14ac:dyDescent="0.3">
      <c r="G155" s="9"/>
      <c r="H155" s="9"/>
      <c r="I155" s="9"/>
      <c r="J155" s="9"/>
      <c r="K155" s="9"/>
    </row>
    <row r="156" spans="7:11" x14ac:dyDescent="0.3">
      <c r="G156" s="9"/>
      <c r="H156" s="9"/>
      <c r="I156" s="9"/>
      <c r="J156" s="9"/>
      <c r="K156" s="9"/>
    </row>
    <row r="157" spans="7:11" x14ac:dyDescent="0.3">
      <c r="G157" s="9"/>
      <c r="H157" s="9"/>
      <c r="I157" s="9"/>
      <c r="J157" s="9"/>
      <c r="K157" s="9"/>
    </row>
    <row r="158" spans="7:11" x14ac:dyDescent="0.3">
      <c r="G158" s="9"/>
      <c r="H158" s="9"/>
      <c r="I158" s="9"/>
      <c r="J158" s="9"/>
      <c r="K158" s="9"/>
    </row>
    <row r="159" spans="7:11" x14ac:dyDescent="0.3">
      <c r="G159" s="9"/>
      <c r="H159" s="9"/>
      <c r="I159" s="9"/>
      <c r="J159" s="9"/>
      <c r="K159" s="9"/>
    </row>
    <row r="160" spans="7:11" x14ac:dyDescent="0.3">
      <c r="G160" s="9"/>
      <c r="H160" s="9"/>
      <c r="I160" s="9"/>
      <c r="J160" s="9"/>
      <c r="K160" s="9"/>
    </row>
    <row r="161" spans="7:11" x14ac:dyDescent="0.3">
      <c r="G161" s="9"/>
      <c r="H161" s="9"/>
      <c r="I161" s="9"/>
      <c r="J161" s="9"/>
      <c r="K161" s="9"/>
    </row>
    <row r="162" spans="7:11" x14ac:dyDescent="0.3">
      <c r="G162" s="9"/>
      <c r="H162" s="9"/>
      <c r="I162" s="9"/>
      <c r="J162" s="9"/>
      <c r="K162" s="9"/>
    </row>
    <row r="163" spans="7:11" x14ac:dyDescent="0.3">
      <c r="G163" s="9"/>
      <c r="H163" s="9"/>
      <c r="I163" s="9"/>
      <c r="J163" s="9"/>
      <c r="K163" s="9"/>
    </row>
    <row r="164" spans="7:11" x14ac:dyDescent="0.3">
      <c r="G164" s="9"/>
      <c r="H164" s="9"/>
      <c r="I164" s="9"/>
      <c r="J164" s="9"/>
      <c r="K164" s="9"/>
    </row>
    <row r="165" spans="7:11" x14ac:dyDescent="0.3">
      <c r="G165" s="9"/>
      <c r="H165" s="9"/>
      <c r="I165" s="9"/>
      <c r="J165" s="9"/>
      <c r="K165" s="9"/>
    </row>
    <row r="166" spans="7:11" x14ac:dyDescent="0.3">
      <c r="G166" s="9"/>
      <c r="H166" s="9"/>
      <c r="I166" s="9"/>
      <c r="J166" s="9"/>
      <c r="K166" s="9"/>
    </row>
    <row r="167" spans="7:11" x14ac:dyDescent="0.3">
      <c r="G167" s="9"/>
      <c r="H167" s="9"/>
      <c r="I167" s="9"/>
      <c r="J167" s="9"/>
      <c r="K167" s="9"/>
    </row>
    <row r="168" spans="7:11" x14ac:dyDescent="0.3">
      <c r="G168" s="9"/>
      <c r="H168" s="9"/>
      <c r="I168" s="9"/>
      <c r="J168" s="9"/>
      <c r="K168" s="9"/>
    </row>
    <row r="169" spans="7:11" x14ac:dyDescent="0.3">
      <c r="G169" s="9"/>
      <c r="H169" s="9"/>
      <c r="I169" s="9"/>
      <c r="J169" s="9"/>
      <c r="K169" s="9"/>
    </row>
    <row r="170" spans="7:11" x14ac:dyDescent="0.3">
      <c r="G170" s="9"/>
      <c r="H170" s="9"/>
      <c r="I170" s="9"/>
      <c r="J170" s="9"/>
      <c r="K170" s="9"/>
    </row>
    <row r="171" spans="7:11" x14ac:dyDescent="0.3">
      <c r="G171" s="9"/>
      <c r="H171" s="9"/>
      <c r="I171" s="9"/>
      <c r="J171" s="9"/>
      <c r="K171" s="9"/>
    </row>
    <row r="172" spans="7:11" x14ac:dyDescent="0.3">
      <c r="G172" s="9"/>
      <c r="H172" s="9"/>
      <c r="I172" s="9"/>
      <c r="J172" s="9"/>
      <c r="K172" s="9"/>
    </row>
    <row r="173" spans="7:11" x14ac:dyDescent="0.3">
      <c r="G173" s="9"/>
      <c r="H173" s="9"/>
      <c r="I173" s="9"/>
      <c r="J173" s="9"/>
      <c r="K173" s="9"/>
    </row>
    <row r="174" spans="7:11" x14ac:dyDescent="0.3">
      <c r="G174" s="9"/>
      <c r="H174" s="9"/>
      <c r="I174" s="9"/>
      <c r="J174" s="9"/>
      <c r="K174" s="9"/>
    </row>
    <row r="175" spans="7:11" x14ac:dyDescent="0.3">
      <c r="G175" s="9"/>
      <c r="H175" s="9"/>
      <c r="I175" s="9"/>
      <c r="J175" s="9"/>
      <c r="K175" s="9"/>
    </row>
    <row r="176" spans="7:11" x14ac:dyDescent="0.3">
      <c r="G176" s="9"/>
      <c r="H176" s="9"/>
      <c r="I176" s="9"/>
      <c r="J176" s="9"/>
      <c r="K176" s="9"/>
    </row>
    <row r="177" spans="7:11" x14ac:dyDescent="0.3">
      <c r="G177" s="9"/>
      <c r="H177" s="9"/>
      <c r="I177" s="9"/>
      <c r="J177" s="9"/>
      <c r="K177" s="9"/>
    </row>
    <row r="178" spans="7:11" x14ac:dyDescent="0.3">
      <c r="G178" s="9"/>
      <c r="H178" s="9"/>
      <c r="I178" s="9"/>
      <c r="J178" s="9"/>
      <c r="K178" s="9"/>
    </row>
    <row r="179" spans="7:11" x14ac:dyDescent="0.3">
      <c r="G179" s="9"/>
      <c r="H179" s="9"/>
      <c r="I179" s="9"/>
      <c r="J179" s="9"/>
      <c r="K179" s="9"/>
    </row>
    <row r="180" spans="7:11" x14ac:dyDescent="0.3">
      <c r="G180" s="9"/>
      <c r="H180" s="9"/>
      <c r="I180" s="9"/>
      <c r="J180" s="9"/>
      <c r="K180" s="9"/>
    </row>
    <row r="181" spans="7:11" x14ac:dyDescent="0.3">
      <c r="G181" s="9"/>
      <c r="H181" s="9"/>
      <c r="I181" s="9"/>
      <c r="J181" s="9"/>
      <c r="K181" s="9"/>
    </row>
    <row r="182" spans="7:11" x14ac:dyDescent="0.3">
      <c r="G182" s="9"/>
      <c r="H182" s="9"/>
      <c r="I182" s="9"/>
      <c r="J182" s="9"/>
      <c r="K182" s="9"/>
    </row>
    <row r="183" spans="7:11" x14ac:dyDescent="0.3">
      <c r="G183" s="9"/>
      <c r="H183" s="9"/>
      <c r="I183" s="9"/>
      <c r="J183" s="9"/>
      <c r="K183" s="9"/>
    </row>
    <row r="184" spans="7:11" x14ac:dyDescent="0.3">
      <c r="G184" s="9"/>
      <c r="H184" s="9"/>
      <c r="I184" s="9"/>
      <c r="J184" s="9"/>
      <c r="K184" s="9"/>
    </row>
    <row r="185" spans="7:11" x14ac:dyDescent="0.3">
      <c r="G185" s="9"/>
      <c r="H185" s="9"/>
      <c r="I185" s="9"/>
      <c r="J185" s="9"/>
      <c r="K185" s="9"/>
    </row>
    <row r="186" spans="7:11" x14ac:dyDescent="0.3">
      <c r="G186" s="9"/>
      <c r="H186" s="9"/>
      <c r="I186" s="9"/>
      <c r="J186" s="9"/>
      <c r="K186" s="9"/>
    </row>
    <row r="187" spans="7:11" x14ac:dyDescent="0.3">
      <c r="G187" s="9"/>
      <c r="H187" s="9"/>
      <c r="I187" s="9"/>
      <c r="J187" s="9"/>
      <c r="K187" s="9"/>
    </row>
    <row r="188" spans="7:11" x14ac:dyDescent="0.3">
      <c r="G188" s="9"/>
      <c r="H188" s="9"/>
      <c r="I188" s="9"/>
      <c r="J188" s="9"/>
      <c r="K188" s="9"/>
    </row>
    <row r="189" spans="7:11" x14ac:dyDescent="0.3">
      <c r="G189" s="9"/>
      <c r="H189" s="9"/>
      <c r="I189" s="9"/>
      <c r="J189" s="9"/>
      <c r="K189" s="9"/>
    </row>
    <row r="190" spans="7:11" x14ac:dyDescent="0.3">
      <c r="G190" s="9"/>
      <c r="H190" s="9"/>
      <c r="I190" s="9"/>
      <c r="J190" s="9"/>
      <c r="K190" s="9"/>
    </row>
    <row r="191" spans="7:11" x14ac:dyDescent="0.3">
      <c r="G191" s="9"/>
      <c r="H191" s="9"/>
      <c r="I191" s="9"/>
      <c r="J191" s="9"/>
      <c r="K191" s="9"/>
    </row>
    <row r="192" spans="7:11" x14ac:dyDescent="0.3">
      <c r="G192" s="9"/>
      <c r="H192" s="9"/>
      <c r="I192" s="9"/>
      <c r="J192" s="9"/>
      <c r="K192" s="9"/>
    </row>
    <row r="193" spans="7:11" x14ac:dyDescent="0.3">
      <c r="G193" s="9"/>
      <c r="H193" s="9"/>
      <c r="I193" s="9"/>
      <c r="J193" s="9"/>
      <c r="K193" s="9"/>
    </row>
    <row r="194" spans="7:11" x14ac:dyDescent="0.3">
      <c r="G194" s="9"/>
      <c r="H194" s="9"/>
      <c r="I194" s="9"/>
      <c r="J194" s="9"/>
      <c r="K194" s="9"/>
    </row>
    <row r="195" spans="7:11" x14ac:dyDescent="0.3">
      <c r="G195" s="9"/>
      <c r="H195" s="9"/>
      <c r="I195" s="9"/>
      <c r="J195" s="9"/>
      <c r="K195" s="9"/>
    </row>
    <row r="196" spans="7:11" x14ac:dyDescent="0.3">
      <c r="G196" s="9"/>
      <c r="H196" s="9"/>
      <c r="I196" s="9"/>
      <c r="J196" s="9"/>
      <c r="K196" s="9"/>
    </row>
    <row r="197" spans="7:11" x14ac:dyDescent="0.3">
      <c r="G197" s="9"/>
      <c r="H197" s="9"/>
      <c r="I197" s="9"/>
      <c r="J197" s="9"/>
      <c r="K197" s="9"/>
    </row>
    <row r="198" spans="7:11" x14ac:dyDescent="0.3">
      <c r="G198" s="9"/>
      <c r="H198" s="9"/>
      <c r="I198" s="9"/>
      <c r="J198" s="9"/>
      <c r="K198" s="9"/>
    </row>
    <row r="199" spans="7:11" x14ac:dyDescent="0.3">
      <c r="G199" s="9"/>
      <c r="H199" s="9"/>
      <c r="I199" s="9"/>
      <c r="J199" s="9"/>
      <c r="K199" s="9"/>
    </row>
    <row r="200" spans="7:11" x14ac:dyDescent="0.3">
      <c r="G200" s="9"/>
      <c r="H200" s="9"/>
      <c r="I200" s="9"/>
      <c r="J200" s="9"/>
      <c r="K200" s="9"/>
    </row>
    <row r="201" spans="7:11" x14ac:dyDescent="0.3">
      <c r="G201" s="9"/>
      <c r="H201" s="9"/>
      <c r="I201" s="9"/>
      <c r="J201" s="9"/>
      <c r="K201" s="9"/>
    </row>
    <row r="202" spans="7:11" x14ac:dyDescent="0.3">
      <c r="G202" s="9"/>
      <c r="H202" s="9"/>
      <c r="I202" s="9"/>
      <c r="J202" s="9"/>
      <c r="K202" s="9"/>
    </row>
    <row r="203" spans="7:11" x14ac:dyDescent="0.3">
      <c r="G203" s="9"/>
      <c r="H203" s="9"/>
      <c r="I203" s="9"/>
      <c r="J203" s="9"/>
      <c r="K203" s="9"/>
    </row>
    <row r="204" spans="7:11" x14ac:dyDescent="0.3">
      <c r="G204" s="9"/>
      <c r="H204" s="9"/>
      <c r="I204" s="9"/>
      <c r="J204" s="9"/>
      <c r="K204" s="9"/>
    </row>
    <row r="205" spans="7:11" x14ac:dyDescent="0.3">
      <c r="G205" s="9"/>
      <c r="H205" s="9"/>
      <c r="I205" s="9"/>
      <c r="J205" s="9"/>
      <c r="K205" s="9"/>
    </row>
    <row r="206" spans="7:11" x14ac:dyDescent="0.3">
      <c r="G206" s="9"/>
      <c r="H206" s="9"/>
      <c r="I206" s="9"/>
      <c r="J206" s="9"/>
      <c r="K206" s="9"/>
    </row>
    <row r="207" spans="7:11" x14ac:dyDescent="0.3">
      <c r="G207" s="9"/>
      <c r="H207" s="9"/>
      <c r="I207" s="9"/>
      <c r="J207" s="9"/>
      <c r="K207" s="9"/>
    </row>
    <row r="208" spans="7:11" x14ac:dyDescent="0.3">
      <c r="G208" s="9"/>
      <c r="H208" s="9"/>
      <c r="I208" s="9"/>
      <c r="J208" s="9"/>
      <c r="K208" s="9"/>
    </row>
    <row r="209" spans="7:11" x14ac:dyDescent="0.3">
      <c r="G209" s="9"/>
      <c r="H209" s="9"/>
      <c r="I209" s="9"/>
      <c r="J209" s="9"/>
      <c r="K209" s="9"/>
    </row>
    <row r="210" spans="7:11" x14ac:dyDescent="0.3">
      <c r="G210" s="9"/>
      <c r="H210" s="9"/>
      <c r="I210" s="9"/>
      <c r="J210" s="9"/>
      <c r="K210" s="9"/>
    </row>
    <row r="211" spans="7:11" x14ac:dyDescent="0.3">
      <c r="G211" s="9"/>
      <c r="H211" s="9"/>
      <c r="I211" s="9"/>
      <c r="J211" s="9"/>
      <c r="K211" s="9"/>
    </row>
    <row r="212" spans="7:11" x14ac:dyDescent="0.3">
      <c r="G212" s="9"/>
      <c r="H212" s="9"/>
      <c r="I212" s="9"/>
      <c r="J212" s="9"/>
      <c r="K212" s="9"/>
    </row>
    <row r="213" spans="7:11" x14ac:dyDescent="0.3">
      <c r="G213" s="9"/>
      <c r="H213" s="9"/>
      <c r="I213" s="9"/>
      <c r="J213" s="9"/>
      <c r="K213" s="9"/>
    </row>
    <row r="214" spans="7:11" x14ac:dyDescent="0.3">
      <c r="G214" s="9"/>
      <c r="H214" s="9"/>
      <c r="I214" s="9"/>
      <c r="J214" s="9"/>
      <c r="K214" s="9"/>
    </row>
    <row r="215" spans="7:11" x14ac:dyDescent="0.3">
      <c r="G215" s="9"/>
      <c r="H215" s="9"/>
      <c r="I215" s="9"/>
      <c r="J215" s="9"/>
      <c r="K215" s="9"/>
    </row>
    <row r="216" spans="7:11" x14ac:dyDescent="0.3">
      <c r="G216" s="9"/>
      <c r="H216" s="9"/>
      <c r="I216" s="9"/>
      <c r="J216" s="9"/>
      <c r="K216" s="9"/>
    </row>
    <row r="217" spans="7:11" x14ac:dyDescent="0.3">
      <c r="G217" s="9"/>
      <c r="H217" s="9"/>
      <c r="I217" s="9"/>
      <c r="J217" s="9"/>
      <c r="K217" s="9"/>
    </row>
    <row r="218" spans="7:11" x14ac:dyDescent="0.3">
      <c r="G218" s="9"/>
      <c r="H218" s="9"/>
      <c r="I218" s="9"/>
      <c r="J218" s="9"/>
      <c r="K218" s="9"/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5FC935-39C6-421F-B99B-E131ACD6FF90}">
  <dimension ref="A1:L213"/>
  <sheetViews>
    <sheetView workbookViewId="0">
      <selection activeCell="B8" sqref="B8"/>
    </sheetView>
  </sheetViews>
  <sheetFormatPr defaultColWidth="9.1796875" defaultRowHeight="14" x14ac:dyDescent="0.3"/>
  <cols>
    <col min="1" max="1" width="42.54296875" style="1" customWidth="1"/>
    <col min="2" max="5" width="9.1796875" style="1"/>
    <col min="6" max="6" width="10.54296875" style="1" customWidth="1"/>
    <col min="7" max="12" width="14.7265625" style="1" customWidth="1"/>
    <col min="13" max="16384" width="9.1796875" style="1"/>
  </cols>
  <sheetData>
    <row r="1" spans="1:12" x14ac:dyDescent="0.3">
      <c r="A1" s="2" t="s">
        <v>0</v>
      </c>
      <c r="B1" s="103" t="s">
        <v>237</v>
      </c>
    </row>
    <row r="2" spans="1:12" x14ac:dyDescent="0.3">
      <c r="A2" s="2" t="s">
        <v>6</v>
      </c>
      <c r="B2" s="103" t="s">
        <v>7</v>
      </c>
    </row>
    <row r="3" spans="1:12" x14ac:dyDescent="0.3">
      <c r="A3" s="2" t="s">
        <v>1</v>
      </c>
      <c r="B3" s="103" t="s">
        <v>236</v>
      </c>
    </row>
    <row r="4" spans="1:12" x14ac:dyDescent="0.3">
      <c r="A4" s="2" t="s">
        <v>2</v>
      </c>
      <c r="B4" s="103" t="s">
        <v>235</v>
      </c>
    </row>
    <row r="5" spans="1:12" x14ac:dyDescent="0.3">
      <c r="A5" s="2" t="s">
        <v>3</v>
      </c>
      <c r="B5" s="103" t="s">
        <v>238</v>
      </c>
    </row>
    <row r="6" spans="1:12" x14ac:dyDescent="0.3">
      <c r="A6" s="2" t="s">
        <v>4</v>
      </c>
      <c r="B6" s="103" t="s">
        <v>239</v>
      </c>
    </row>
    <row r="7" spans="1:12" x14ac:dyDescent="0.3">
      <c r="A7" s="2" t="s">
        <v>5</v>
      </c>
      <c r="B7" s="103" t="s">
        <v>240</v>
      </c>
    </row>
    <row r="8" spans="1:12" x14ac:dyDescent="0.3">
      <c r="A8" s="2"/>
    </row>
    <row r="9" spans="1:12" x14ac:dyDescent="0.3">
      <c r="G9" s="6" t="s">
        <v>14</v>
      </c>
      <c r="H9" s="15" t="s">
        <v>15</v>
      </c>
      <c r="I9" s="6" t="s">
        <v>16</v>
      </c>
      <c r="J9" s="15" t="s">
        <v>17</v>
      </c>
      <c r="K9" s="6" t="s">
        <v>18</v>
      </c>
      <c r="L9" s="15" t="s">
        <v>19</v>
      </c>
    </row>
    <row r="10" spans="1:12" ht="28" x14ac:dyDescent="0.3">
      <c r="A10" s="4" t="s">
        <v>9</v>
      </c>
      <c r="B10" s="5" t="s">
        <v>8</v>
      </c>
      <c r="C10" s="3" t="s">
        <v>11</v>
      </c>
      <c r="D10" s="5" t="s">
        <v>12</v>
      </c>
      <c r="E10" s="5" t="s">
        <v>13</v>
      </c>
      <c r="H10" s="16"/>
      <c r="J10" s="16"/>
      <c r="L10" s="16"/>
    </row>
    <row r="11" spans="1:12" ht="14.5" x14ac:dyDescent="0.35">
      <c r="A11" s="1" t="s">
        <v>10</v>
      </c>
      <c r="B11" s="1">
        <v>6101</v>
      </c>
      <c r="C11" s="107"/>
      <c r="D11" s="105"/>
      <c r="E11" s="112"/>
      <c r="G11" s="52">
        <f>'Agency Budget'!L11/5</f>
        <v>0</v>
      </c>
      <c r="H11" s="89">
        <f t="shared" ref="H11:K13" si="0">G11</f>
        <v>0</v>
      </c>
      <c r="I11" s="52">
        <f t="shared" si="0"/>
        <v>0</v>
      </c>
      <c r="J11" s="89">
        <f t="shared" si="0"/>
        <v>0</v>
      </c>
      <c r="K11" s="52">
        <f t="shared" si="0"/>
        <v>0</v>
      </c>
      <c r="L11" s="89">
        <f>SUM(G11:K11)</f>
        <v>0</v>
      </c>
    </row>
    <row r="12" spans="1:12" ht="14.5" x14ac:dyDescent="0.35">
      <c r="A12" s="1" t="s">
        <v>20</v>
      </c>
      <c r="B12" s="1">
        <v>6101</v>
      </c>
      <c r="C12" s="107"/>
      <c r="D12" s="105"/>
      <c r="E12" s="106"/>
      <c r="G12" s="52">
        <f>'Agency Budget'!L12/5</f>
        <v>0</v>
      </c>
      <c r="H12" s="89">
        <f t="shared" si="0"/>
        <v>0</v>
      </c>
      <c r="I12" s="52">
        <f t="shared" si="0"/>
        <v>0</v>
      </c>
      <c r="J12" s="89">
        <f t="shared" si="0"/>
        <v>0</v>
      </c>
      <c r="K12" s="52">
        <f t="shared" si="0"/>
        <v>0</v>
      </c>
      <c r="L12" s="89">
        <f>SUM(G12:K12)</f>
        <v>0</v>
      </c>
    </row>
    <row r="13" spans="1:12" ht="14.5" x14ac:dyDescent="0.35">
      <c r="A13" s="1" t="s">
        <v>21</v>
      </c>
      <c r="B13" s="1">
        <v>6301</v>
      </c>
      <c r="C13" s="107"/>
      <c r="D13" s="105"/>
      <c r="E13" s="106"/>
      <c r="G13" s="52">
        <f>'Agency Budget'!L13/5</f>
        <v>0</v>
      </c>
      <c r="H13" s="89">
        <f t="shared" si="0"/>
        <v>0</v>
      </c>
      <c r="I13" s="52">
        <f t="shared" si="0"/>
        <v>0</v>
      </c>
      <c r="J13" s="89">
        <f t="shared" si="0"/>
        <v>0</v>
      </c>
      <c r="K13" s="52">
        <f t="shared" si="0"/>
        <v>0</v>
      </c>
      <c r="L13" s="89">
        <f>SUM(G13:K13)</f>
        <v>0</v>
      </c>
    </row>
    <row r="14" spans="1:12" x14ac:dyDescent="0.3">
      <c r="A14" s="7" t="s">
        <v>22</v>
      </c>
      <c r="B14" s="7"/>
      <c r="C14" s="7"/>
      <c r="D14" s="7"/>
      <c r="E14" s="7"/>
      <c r="F14" s="7"/>
      <c r="G14" s="56">
        <f>SUM(G11:G13)</f>
        <v>0</v>
      </c>
      <c r="H14" s="90">
        <f>SUM(H11:H13)</f>
        <v>0</v>
      </c>
      <c r="I14" s="56">
        <f>SUM(I11:I13)</f>
        <v>0</v>
      </c>
      <c r="J14" s="90">
        <f>SUM(J11:J13)</f>
        <v>0</v>
      </c>
      <c r="K14" s="56">
        <f>SUM(K11:K13)</f>
        <v>0</v>
      </c>
      <c r="L14" s="90">
        <f>SUM(G14:K14)</f>
        <v>0</v>
      </c>
    </row>
    <row r="15" spans="1:12" x14ac:dyDescent="0.3">
      <c r="G15" s="52"/>
      <c r="H15" s="89"/>
      <c r="I15" s="52"/>
      <c r="J15" s="89"/>
      <c r="K15" s="52"/>
      <c r="L15" s="89"/>
    </row>
    <row r="16" spans="1:12" ht="14.5" x14ac:dyDescent="0.35">
      <c r="A16" s="1" t="s">
        <v>23</v>
      </c>
      <c r="B16" s="1">
        <v>6101</v>
      </c>
      <c r="C16" s="107"/>
      <c r="D16" s="105"/>
      <c r="E16" s="106"/>
      <c r="G16" s="52">
        <f>'Agency Budget'!L16/5</f>
        <v>0</v>
      </c>
      <c r="H16" s="89">
        <f t="shared" ref="H16:K18" si="1">G16</f>
        <v>0</v>
      </c>
      <c r="I16" s="52">
        <f t="shared" si="1"/>
        <v>0</v>
      </c>
      <c r="J16" s="89">
        <f t="shared" si="1"/>
        <v>0</v>
      </c>
      <c r="K16" s="52">
        <f t="shared" si="1"/>
        <v>0</v>
      </c>
      <c r="L16" s="89">
        <f t="shared" ref="L16:L18" si="2">SUM(G16:K16)</f>
        <v>0</v>
      </c>
    </row>
    <row r="17" spans="1:12" ht="14.5" x14ac:dyDescent="0.35">
      <c r="A17" s="1" t="s">
        <v>24</v>
      </c>
      <c r="B17" s="1">
        <v>6101</v>
      </c>
      <c r="C17" s="107"/>
      <c r="D17" s="105"/>
      <c r="E17" s="106"/>
      <c r="G17" s="52">
        <f>'Agency Budget'!L17/5</f>
        <v>0</v>
      </c>
      <c r="H17" s="89">
        <f t="shared" si="1"/>
        <v>0</v>
      </c>
      <c r="I17" s="52">
        <f t="shared" si="1"/>
        <v>0</v>
      </c>
      <c r="J17" s="89">
        <f t="shared" si="1"/>
        <v>0</v>
      </c>
      <c r="K17" s="52">
        <f t="shared" si="1"/>
        <v>0</v>
      </c>
      <c r="L17" s="89">
        <f t="shared" si="2"/>
        <v>0</v>
      </c>
    </row>
    <row r="18" spans="1:12" ht="14.5" x14ac:dyDescent="0.35">
      <c r="A18" s="1" t="s">
        <v>25</v>
      </c>
      <c r="B18" s="1">
        <v>6301</v>
      </c>
      <c r="C18" s="107"/>
      <c r="D18" s="105"/>
      <c r="E18" s="106"/>
      <c r="G18" s="52">
        <f>'Agency Budget'!L18/5</f>
        <v>0</v>
      </c>
      <c r="H18" s="89">
        <f t="shared" si="1"/>
        <v>0</v>
      </c>
      <c r="I18" s="52">
        <f t="shared" si="1"/>
        <v>0</v>
      </c>
      <c r="J18" s="89">
        <f t="shared" si="1"/>
        <v>0</v>
      </c>
      <c r="K18" s="52">
        <f t="shared" si="1"/>
        <v>0</v>
      </c>
      <c r="L18" s="89">
        <f t="shared" si="2"/>
        <v>0</v>
      </c>
    </row>
    <row r="19" spans="1:12" x14ac:dyDescent="0.3">
      <c r="A19" s="7" t="s">
        <v>26</v>
      </c>
      <c r="B19" s="7"/>
      <c r="C19" s="7"/>
      <c r="D19" s="7"/>
      <c r="E19" s="7"/>
      <c r="F19" s="7"/>
      <c r="G19" s="56">
        <f>SUM(G16:G18)</f>
        <v>0</v>
      </c>
      <c r="H19" s="90">
        <f>SUM(H16:H18)</f>
        <v>0</v>
      </c>
      <c r="I19" s="56">
        <f>SUM(I16:I18)</f>
        <v>0</v>
      </c>
      <c r="J19" s="90">
        <f>SUM(J16:J18)</f>
        <v>0</v>
      </c>
      <c r="K19" s="56">
        <f>SUM(K16:K18)</f>
        <v>0</v>
      </c>
      <c r="L19" s="90">
        <f>SUM(G19:K19)</f>
        <v>0</v>
      </c>
    </row>
    <row r="20" spans="1:12" x14ac:dyDescent="0.3">
      <c r="G20" s="52"/>
      <c r="H20" s="89"/>
      <c r="I20" s="52"/>
      <c r="J20" s="89"/>
      <c r="K20" s="52"/>
      <c r="L20" s="89"/>
    </row>
    <row r="21" spans="1:12" ht="14.5" x14ac:dyDescent="0.35">
      <c r="A21" s="1" t="s">
        <v>27</v>
      </c>
      <c r="B21" s="1">
        <v>6201</v>
      </c>
      <c r="C21" s="107"/>
      <c r="D21" s="105"/>
      <c r="E21" s="106"/>
      <c r="G21" s="54">
        <f>'Agency Budget'!L21/5</f>
        <v>0</v>
      </c>
      <c r="H21" s="91">
        <f>G21</f>
        <v>0</v>
      </c>
      <c r="I21" s="54">
        <f>H21</f>
        <v>0</v>
      </c>
      <c r="J21" s="91">
        <f>I21</f>
        <v>0</v>
      </c>
      <c r="K21" s="54">
        <f>J21</f>
        <v>0</v>
      </c>
      <c r="L21" s="91">
        <f>SUM(G21:K21)</f>
        <v>0</v>
      </c>
    </row>
    <row r="22" spans="1:12" x14ac:dyDescent="0.3">
      <c r="A22" s="7" t="s">
        <v>28</v>
      </c>
      <c r="B22" s="21"/>
      <c r="C22" s="21"/>
      <c r="D22" s="21"/>
      <c r="E22" s="21"/>
      <c r="F22" s="21"/>
      <c r="G22" s="56">
        <f>G14+G19+G21</f>
        <v>0</v>
      </c>
      <c r="H22" s="90">
        <f t="shared" ref="H22:K22" si="3">H14+H19+H21</f>
        <v>0</v>
      </c>
      <c r="I22" s="56">
        <f t="shared" si="3"/>
        <v>0</v>
      </c>
      <c r="J22" s="90">
        <f t="shared" si="3"/>
        <v>0</v>
      </c>
      <c r="K22" s="56">
        <f t="shared" si="3"/>
        <v>0</v>
      </c>
      <c r="L22" s="90">
        <f>SUM(G22:K22)</f>
        <v>0</v>
      </c>
    </row>
    <row r="23" spans="1:12" x14ac:dyDescent="0.3">
      <c r="G23" s="52"/>
      <c r="H23" s="89"/>
      <c r="I23" s="52"/>
      <c r="J23" s="89"/>
      <c r="K23" s="52"/>
      <c r="L23" s="89"/>
    </row>
    <row r="24" spans="1:12" x14ac:dyDescent="0.3">
      <c r="G24" s="60" t="s">
        <v>14</v>
      </c>
      <c r="H24" s="92" t="s">
        <v>15</v>
      </c>
      <c r="I24" s="60" t="s">
        <v>16</v>
      </c>
      <c r="J24" s="92" t="s">
        <v>17</v>
      </c>
      <c r="K24" s="60" t="s">
        <v>18</v>
      </c>
      <c r="L24" s="92" t="s">
        <v>19</v>
      </c>
    </row>
    <row r="25" spans="1:12" ht="28" x14ac:dyDescent="0.3">
      <c r="A25" s="4" t="s">
        <v>32</v>
      </c>
      <c r="B25" s="5" t="s">
        <v>8</v>
      </c>
      <c r="C25" s="5" t="s">
        <v>29</v>
      </c>
      <c r="D25" s="5" t="s">
        <v>30</v>
      </c>
      <c r="E25" s="5" t="s">
        <v>31</v>
      </c>
      <c r="F25" s="5" t="s">
        <v>33</v>
      </c>
      <c r="G25" s="52"/>
      <c r="H25" s="89"/>
      <c r="I25" s="52"/>
      <c r="J25" s="89"/>
      <c r="K25" s="52"/>
      <c r="L25" s="89"/>
    </row>
    <row r="26" spans="1:12" ht="14.5" x14ac:dyDescent="0.35">
      <c r="B26" s="1">
        <v>6501</v>
      </c>
      <c r="C26" s="18">
        <v>15</v>
      </c>
      <c r="D26" s="106">
        <v>0</v>
      </c>
      <c r="E26" s="106">
        <v>0</v>
      </c>
      <c r="F26" s="106">
        <v>0</v>
      </c>
      <c r="G26" s="52">
        <f>'Agency Budget'!L26/5</f>
        <v>0</v>
      </c>
      <c r="H26" s="89">
        <f>G26</f>
        <v>0</v>
      </c>
      <c r="I26" s="52">
        <f>H26</f>
        <v>0</v>
      </c>
      <c r="J26" s="89">
        <f>I26</f>
        <v>0</v>
      </c>
      <c r="K26" s="52">
        <f>J26</f>
        <v>0</v>
      </c>
      <c r="L26" s="89">
        <f>SUM(G26:K26)</f>
        <v>0</v>
      </c>
    </row>
    <row r="27" spans="1:12" x14ac:dyDescent="0.3">
      <c r="C27" s="8"/>
      <c r="G27" s="52"/>
      <c r="H27" s="89"/>
      <c r="I27" s="52"/>
      <c r="J27" s="89"/>
      <c r="K27" s="52"/>
      <c r="L27" s="89"/>
    </row>
    <row r="28" spans="1:12" x14ac:dyDescent="0.3">
      <c r="G28" s="60" t="s">
        <v>14</v>
      </c>
      <c r="H28" s="92" t="s">
        <v>15</v>
      </c>
      <c r="I28" s="60" t="s">
        <v>16</v>
      </c>
      <c r="J28" s="92" t="s">
        <v>17</v>
      </c>
      <c r="K28" s="60" t="s">
        <v>18</v>
      </c>
      <c r="L28" s="92" t="s">
        <v>19</v>
      </c>
    </row>
    <row r="29" spans="1:12" ht="28" x14ac:dyDescent="0.3">
      <c r="A29" s="4" t="s">
        <v>34</v>
      </c>
      <c r="B29" s="5" t="s">
        <v>8</v>
      </c>
      <c r="C29" s="5" t="s">
        <v>37</v>
      </c>
      <c r="D29" s="5" t="s">
        <v>35</v>
      </c>
      <c r="E29" s="5" t="s">
        <v>12</v>
      </c>
      <c r="F29" s="5" t="s">
        <v>33</v>
      </c>
      <c r="G29" s="52"/>
      <c r="H29" s="89"/>
      <c r="I29" s="52"/>
      <c r="J29" s="89"/>
      <c r="K29" s="52"/>
      <c r="L29" s="89"/>
    </row>
    <row r="30" spans="1:12" ht="14.5" x14ac:dyDescent="0.35">
      <c r="B30" s="1">
        <v>6311</v>
      </c>
      <c r="C30" s="18">
        <f>8905*2</f>
        <v>17810</v>
      </c>
      <c r="D30" s="17" t="s">
        <v>36</v>
      </c>
      <c r="E30" s="19">
        <v>0.5</v>
      </c>
      <c r="F30" s="106">
        <v>0</v>
      </c>
      <c r="G30" s="52">
        <f>'Agency Budget'!L30/5</f>
        <v>0</v>
      </c>
      <c r="H30" s="89">
        <f t="shared" ref="H30:K31" si="4">G30</f>
        <v>0</v>
      </c>
      <c r="I30" s="52">
        <f t="shared" si="4"/>
        <v>0</v>
      </c>
      <c r="J30" s="89">
        <f t="shared" si="4"/>
        <v>0</v>
      </c>
      <c r="K30" s="52">
        <f t="shared" si="4"/>
        <v>0</v>
      </c>
      <c r="L30" s="89">
        <f>SUM(G30:K30)</f>
        <v>0</v>
      </c>
    </row>
    <row r="31" spans="1:12" ht="14.5" x14ac:dyDescent="0.35">
      <c r="B31" s="1">
        <v>6311</v>
      </c>
      <c r="C31" s="18">
        <f>C30*2</f>
        <v>35620</v>
      </c>
      <c r="D31" s="17" t="s">
        <v>38</v>
      </c>
      <c r="E31" s="19">
        <v>0.5</v>
      </c>
      <c r="F31" s="106">
        <v>0</v>
      </c>
      <c r="G31" s="52">
        <f>'Agency Budget'!L31/5</f>
        <v>0</v>
      </c>
      <c r="H31" s="89">
        <f t="shared" si="4"/>
        <v>0</v>
      </c>
      <c r="I31" s="52">
        <f t="shared" si="4"/>
        <v>0</v>
      </c>
      <c r="J31" s="89">
        <f t="shared" si="4"/>
        <v>0</v>
      </c>
      <c r="K31" s="52">
        <f t="shared" si="4"/>
        <v>0</v>
      </c>
      <c r="L31" s="89">
        <f>SUM(G31:K31)</f>
        <v>0</v>
      </c>
    </row>
    <row r="32" spans="1:12" x14ac:dyDescent="0.3">
      <c r="A32" s="1" t="s">
        <v>48</v>
      </c>
      <c r="C32" s="18">
        <v>550</v>
      </c>
      <c r="D32" s="20"/>
      <c r="E32" s="20"/>
      <c r="F32" s="17">
        <f>F31</f>
        <v>0</v>
      </c>
      <c r="G32" s="52">
        <f>C32*F32</f>
        <v>0</v>
      </c>
      <c r="H32" s="89">
        <f t="shared" ref="H32:K32" si="5">G32*1.03</f>
        <v>0</v>
      </c>
      <c r="I32" s="52">
        <f t="shared" si="5"/>
        <v>0</v>
      </c>
      <c r="J32" s="89">
        <f t="shared" si="5"/>
        <v>0</v>
      </c>
      <c r="K32" s="52">
        <f t="shared" si="5"/>
        <v>0</v>
      </c>
      <c r="L32" s="89">
        <f>SUM(G32:K32)</f>
        <v>0</v>
      </c>
    </row>
    <row r="33" spans="1:12" x14ac:dyDescent="0.3">
      <c r="A33" s="7" t="s">
        <v>39</v>
      </c>
      <c r="B33" s="21"/>
      <c r="C33" s="21"/>
      <c r="D33" s="21"/>
      <c r="E33" s="21"/>
      <c r="F33" s="21"/>
      <c r="G33" s="56">
        <f>SUM(G30:G32)</f>
        <v>0</v>
      </c>
      <c r="H33" s="90">
        <f t="shared" ref="H33:K33" si="6">SUM(H30:H32)</f>
        <v>0</v>
      </c>
      <c r="I33" s="56">
        <f>SUM(I30:I32)</f>
        <v>0</v>
      </c>
      <c r="J33" s="90">
        <f t="shared" si="6"/>
        <v>0</v>
      </c>
      <c r="K33" s="56">
        <f t="shared" si="6"/>
        <v>0</v>
      </c>
      <c r="L33" s="89">
        <f>SUM(G33:K33)</f>
        <v>0</v>
      </c>
    </row>
    <row r="34" spans="1:12" x14ac:dyDescent="0.3">
      <c r="G34" s="54"/>
      <c r="H34" s="91"/>
      <c r="I34" s="54"/>
      <c r="J34" s="91"/>
      <c r="K34" s="54"/>
      <c r="L34" s="91"/>
    </row>
    <row r="35" spans="1:12" x14ac:dyDescent="0.3">
      <c r="A35" s="7" t="s">
        <v>40</v>
      </c>
      <c r="B35" s="21"/>
      <c r="C35" s="21"/>
      <c r="D35" s="21"/>
      <c r="E35" s="21"/>
      <c r="F35" s="21"/>
      <c r="G35" s="56">
        <f>G26+G33</f>
        <v>0</v>
      </c>
      <c r="H35" s="90">
        <f t="shared" ref="H35:K35" si="7">H26+H33</f>
        <v>0</v>
      </c>
      <c r="I35" s="56">
        <f t="shared" si="7"/>
        <v>0</v>
      </c>
      <c r="J35" s="90">
        <f t="shared" si="7"/>
        <v>0</v>
      </c>
      <c r="K35" s="56">
        <f t="shared" si="7"/>
        <v>0</v>
      </c>
      <c r="L35" s="89">
        <f>SUM(G35:K35)</f>
        <v>0</v>
      </c>
    </row>
    <row r="36" spans="1:12" x14ac:dyDescent="0.3">
      <c r="G36" s="52"/>
      <c r="H36" s="89"/>
      <c r="I36" s="52"/>
      <c r="J36" s="89"/>
      <c r="K36" s="52"/>
      <c r="L36" s="89"/>
    </row>
    <row r="37" spans="1:12" x14ac:dyDescent="0.3">
      <c r="A37" s="7" t="s">
        <v>41</v>
      </c>
      <c r="B37" s="21"/>
      <c r="C37" s="21"/>
      <c r="D37" s="21"/>
      <c r="E37" s="21"/>
      <c r="F37" s="21"/>
      <c r="G37" s="56">
        <f>G22+G35</f>
        <v>0</v>
      </c>
      <c r="H37" s="90">
        <f t="shared" ref="H37:K37" si="8">H22+H35</f>
        <v>0</v>
      </c>
      <c r="I37" s="56">
        <f t="shared" si="8"/>
        <v>0</v>
      </c>
      <c r="J37" s="90">
        <f t="shared" si="8"/>
        <v>0</v>
      </c>
      <c r="K37" s="56">
        <f t="shared" si="8"/>
        <v>0</v>
      </c>
      <c r="L37" s="89">
        <f>SUM(G37:K37)</f>
        <v>0</v>
      </c>
    </row>
    <row r="38" spans="1:12" x14ac:dyDescent="0.3">
      <c r="G38" s="52"/>
      <c r="H38" s="89"/>
      <c r="I38" s="52"/>
      <c r="J38" s="89"/>
      <c r="K38" s="52"/>
      <c r="L38" s="89"/>
    </row>
    <row r="39" spans="1:12" x14ac:dyDescent="0.3">
      <c r="G39" s="60" t="s">
        <v>14</v>
      </c>
      <c r="H39" s="92" t="s">
        <v>15</v>
      </c>
      <c r="I39" s="60" t="s">
        <v>16</v>
      </c>
      <c r="J39" s="92" t="s">
        <v>17</v>
      </c>
      <c r="K39" s="60" t="s">
        <v>18</v>
      </c>
      <c r="L39" s="92" t="s">
        <v>19</v>
      </c>
    </row>
    <row r="40" spans="1:12" ht="28" x14ac:dyDescent="0.3">
      <c r="A40" s="4" t="s">
        <v>42</v>
      </c>
      <c r="B40" s="5" t="s">
        <v>8</v>
      </c>
      <c r="C40" s="5" t="s">
        <v>43</v>
      </c>
      <c r="D40" s="5"/>
      <c r="E40" s="5"/>
      <c r="G40" s="52"/>
      <c r="H40" s="89"/>
      <c r="I40" s="52"/>
      <c r="J40" s="89"/>
      <c r="K40" s="52"/>
      <c r="L40" s="89"/>
    </row>
    <row r="41" spans="1:12" x14ac:dyDescent="0.3">
      <c r="A41" s="1" t="s">
        <v>10</v>
      </c>
      <c r="B41" s="1">
        <v>6701</v>
      </c>
      <c r="C41" s="10">
        <v>0.38</v>
      </c>
      <c r="G41" s="52">
        <f>G11*$C$41</f>
        <v>0</v>
      </c>
      <c r="H41" s="89">
        <f>H11*$C$41</f>
        <v>0</v>
      </c>
      <c r="I41" s="52">
        <f>I11*$C$41</f>
        <v>0</v>
      </c>
      <c r="J41" s="89">
        <f>J11*$C$41</f>
        <v>0</v>
      </c>
      <c r="K41" s="52">
        <f>K11*$C$41</f>
        <v>0</v>
      </c>
      <c r="L41" s="89">
        <f>SUM(G41:K41)</f>
        <v>0</v>
      </c>
    </row>
    <row r="42" spans="1:12" x14ac:dyDescent="0.3">
      <c r="A42" s="1" t="s">
        <v>20</v>
      </c>
      <c r="B42" s="1">
        <v>6701</v>
      </c>
      <c r="C42" s="10">
        <v>0.38</v>
      </c>
      <c r="G42" s="52">
        <f>G12*$C$42</f>
        <v>0</v>
      </c>
      <c r="H42" s="89">
        <f t="shared" ref="H42:K42" si="9">H12*$C$42</f>
        <v>0</v>
      </c>
      <c r="I42" s="52">
        <f t="shared" si="9"/>
        <v>0</v>
      </c>
      <c r="J42" s="89">
        <f t="shared" si="9"/>
        <v>0</v>
      </c>
      <c r="K42" s="52">
        <f t="shared" si="9"/>
        <v>0</v>
      </c>
      <c r="L42" s="89">
        <f t="shared" ref="L42:L44" si="10">SUM(G42:K42)</f>
        <v>0</v>
      </c>
    </row>
    <row r="43" spans="1:12" x14ac:dyDescent="0.3">
      <c r="A43" s="1" t="s">
        <v>21</v>
      </c>
      <c r="B43" s="1">
        <v>6701</v>
      </c>
      <c r="C43" s="10">
        <v>7.4300000000000005E-2</v>
      </c>
      <c r="G43" s="52">
        <f>G13*$C$43</f>
        <v>0</v>
      </c>
      <c r="H43" s="89">
        <f t="shared" ref="H43:K43" si="11">H13*$C$43</f>
        <v>0</v>
      </c>
      <c r="I43" s="52">
        <f t="shared" si="11"/>
        <v>0</v>
      </c>
      <c r="J43" s="89">
        <f t="shared" si="11"/>
        <v>0</v>
      </c>
      <c r="K43" s="52">
        <f t="shared" si="11"/>
        <v>0</v>
      </c>
      <c r="L43" s="89">
        <f t="shared" si="10"/>
        <v>0</v>
      </c>
    </row>
    <row r="44" spans="1:12" x14ac:dyDescent="0.3">
      <c r="A44" s="7" t="s">
        <v>44</v>
      </c>
      <c r="B44" s="21"/>
      <c r="C44" s="21"/>
      <c r="D44" s="21"/>
      <c r="E44" s="21"/>
      <c r="F44" s="21"/>
      <c r="G44" s="56">
        <f>SUM(G41:G43)</f>
        <v>0</v>
      </c>
      <c r="H44" s="90">
        <f>SUM(H41:H43)</f>
        <v>0</v>
      </c>
      <c r="I44" s="56">
        <f>SUM(I41:I43)</f>
        <v>0</v>
      </c>
      <c r="J44" s="90">
        <f>SUM(J41:J43)</f>
        <v>0</v>
      </c>
      <c r="K44" s="56">
        <f>SUM(K41:K43)</f>
        <v>0</v>
      </c>
      <c r="L44" s="90">
        <f t="shared" si="10"/>
        <v>0</v>
      </c>
    </row>
    <row r="45" spans="1:12" x14ac:dyDescent="0.3">
      <c r="C45" s="10"/>
      <c r="G45" s="52"/>
      <c r="H45" s="89"/>
      <c r="I45" s="52"/>
      <c r="J45" s="89"/>
      <c r="K45" s="52"/>
      <c r="L45" s="89"/>
    </row>
    <row r="46" spans="1:12" x14ac:dyDescent="0.3">
      <c r="A46" s="1" t="s">
        <v>23</v>
      </c>
      <c r="B46" s="1">
        <v>6701</v>
      </c>
      <c r="C46" s="10">
        <v>0.38</v>
      </c>
      <c r="G46" s="52">
        <f>G16*$C$46</f>
        <v>0</v>
      </c>
      <c r="H46" s="89">
        <f t="shared" ref="H46:K46" si="12">H16*$C$46</f>
        <v>0</v>
      </c>
      <c r="I46" s="52">
        <f t="shared" si="12"/>
        <v>0</v>
      </c>
      <c r="J46" s="89">
        <f t="shared" si="12"/>
        <v>0</v>
      </c>
      <c r="K46" s="52">
        <f t="shared" si="12"/>
        <v>0</v>
      </c>
      <c r="L46" s="89">
        <f t="shared" ref="L46:L49" si="13">SUM(G46:K46)</f>
        <v>0</v>
      </c>
    </row>
    <row r="47" spans="1:12" x14ac:dyDescent="0.3">
      <c r="A47" s="1" t="s">
        <v>24</v>
      </c>
      <c r="B47" s="1">
        <v>6701</v>
      </c>
      <c r="C47" s="10">
        <v>0.38</v>
      </c>
      <c r="G47" s="52">
        <f>G17*$C$47</f>
        <v>0</v>
      </c>
      <c r="H47" s="89">
        <f t="shared" ref="H47:K47" si="14">H17*$C$47</f>
        <v>0</v>
      </c>
      <c r="I47" s="52">
        <f t="shared" si="14"/>
        <v>0</v>
      </c>
      <c r="J47" s="89">
        <f t="shared" si="14"/>
        <v>0</v>
      </c>
      <c r="K47" s="52">
        <f t="shared" si="14"/>
        <v>0</v>
      </c>
      <c r="L47" s="89">
        <f t="shared" si="13"/>
        <v>0</v>
      </c>
    </row>
    <row r="48" spans="1:12" x14ac:dyDescent="0.3">
      <c r="A48" s="1" t="s">
        <v>25</v>
      </c>
      <c r="B48" s="1">
        <v>6701</v>
      </c>
      <c r="C48" s="10">
        <v>7.4300000000000005E-2</v>
      </c>
      <c r="G48" s="52">
        <f>G18*$C$48</f>
        <v>0</v>
      </c>
      <c r="H48" s="89">
        <f t="shared" ref="H48:K48" si="15">H18*$C$48</f>
        <v>0</v>
      </c>
      <c r="I48" s="52">
        <f t="shared" si="15"/>
        <v>0</v>
      </c>
      <c r="J48" s="89">
        <f t="shared" si="15"/>
        <v>0</v>
      </c>
      <c r="K48" s="52">
        <f t="shared" si="15"/>
        <v>0</v>
      </c>
      <c r="L48" s="89">
        <f t="shared" si="13"/>
        <v>0</v>
      </c>
    </row>
    <row r="49" spans="1:12" x14ac:dyDescent="0.3">
      <c r="A49" s="7" t="s">
        <v>45</v>
      </c>
      <c r="B49" s="21"/>
      <c r="C49" s="21"/>
      <c r="D49" s="21"/>
      <c r="E49" s="21"/>
      <c r="F49" s="21"/>
      <c r="G49" s="56">
        <f>SUM(G46:G48)</f>
        <v>0</v>
      </c>
      <c r="H49" s="90">
        <f>SUM(H46:H48)</f>
        <v>0</v>
      </c>
      <c r="I49" s="56">
        <f>SUM(I46:I48)</f>
        <v>0</v>
      </c>
      <c r="J49" s="90">
        <f>SUM(J46:J48)</f>
        <v>0</v>
      </c>
      <c r="K49" s="56">
        <f>SUM(K46:K48)</f>
        <v>0</v>
      </c>
      <c r="L49" s="90">
        <f t="shared" si="13"/>
        <v>0</v>
      </c>
    </row>
    <row r="50" spans="1:12" x14ac:dyDescent="0.3">
      <c r="C50" s="10"/>
      <c r="G50" s="52"/>
      <c r="H50" s="89"/>
      <c r="I50" s="52"/>
      <c r="J50" s="89"/>
      <c r="K50" s="52"/>
      <c r="L50" s="89"/>
    </row>
    <row r="51" spans="1:12" x14ac:dyDescent="0.3">
      <c r="A51" s="1" t="s">
        <v>27</v>
      </c>
      <c r="B51" s="1">
        <v>6701</v>
      </c>
      <c r="C51" s="10">
        <v>0.38</v>
      </c>
      <c r="G51" s="52">
        <f>G21*$C$51</f>
        <v>0</v>
      </c>
      <c r="H51" s="89">
        <f t="shared" ref="H51:K51" si="16">H21*$C$47</f>
        <v>0</v>
      </c>
      <c r="I51" s="52">
        <f t="shared" si="16"/>
        <v>0</v>
      </c>
      <c r="J51" s="89">
        <f t="shared" si="16"/>
        <v>0</v>
      </c>
      <c r="K51" s="52">
        <f t="shared" si="16"/>
        <v>0</v>
      </c>
      <c r="L51" s="89">
        <f t="shared" ref="L51:L61" si="17">SUM(G51:K51)</f>
        <v>0</v>
      </c>
    </row>
    <row r="52" spans="1:12" x14ac:dyDescent="0.3">
      <c r="C52" s="10"/>
      <c r="G52" s="52"/>
      <c r="H52" s="89"/>
      <c r="I52" s="52"/>
      <c r="J52" s="89"/>
      <c r="K52" s="52"/>
      <c r="L52" s="89"/>
    </row>
    <row r="53" spans="1:12" x14ac:dyDescent="0.3">
      <c r="A53" s="1" t="s">
        <v>46</v>
      </c>
      <c r="B53" s="1">
        <v>6701</v>
      </c>
      <c r="C53" s="10">
        <v>7.4300000000000005E-2</v>
      </c>
      <c r="G53" s="52">
        <f>G26*$C$53</f>
        <v>0</v>
      </c>
      <c r="H53" s="89">
        <f t="shared" ref="H53:J53" si="18">H26*$C$53</f>
        <v>0</v>
      </c>
      <c r="I53" s="52">
        <f t="shared" si="18"/>
        <v>0</v>
      </c>
      <c r="J53" s="89">
        <f t="shared" si="18"/>
        <v>0</v>
      </c>
      <c r="K53" s="52">
        <f>K26*$C$53</f>
        <v>0</v>
      </c>
      <c r="L53" s="89">
        <f t="shared" si="17"/>
        <v>0</v>
      </c>
    </row>
    <row r="54" spans="1:12" x14ac:dyDescent="0.3">
      <c r="A54" s="1" t="s">
        <v>147</v>
      </c>
      <c r="C54" s="10"/>
      <c r="G54" s="52">
        <f>(D26*E26)/30*$F$26*$C$26</f>
        <v>0</v>
      </c>
      <c r="H54" s="89">
        <f>(D26*E26)/30*$F$26*$C$26*1.03</f>
        <v>0</v>
      </c>
      <c r="I54" s="52">
        <f>(D26*E26)/30*$F$26*$C$26*1.03^2</f>
        <v>0</v>
      </c>
      <c r="J54" s="89">
        <f>(D26*E26)/30*$F$26*$C$26*1.03^3</f>
        <v>0</v>
      </c>
      <c r="K54" s="52">
        <f>(D26*E26)/30*$F$26*$C$26*1.03^4</f>
        <v>0</v>
      </c>
      <c r="L54" s="89">
        <f t="shared" si="17"/>
        <v>0</v>
      </c>
    </row>
    <row r="55" spans="1:12" x14ac:dyDescent="0.3">
      <c r="A55" s="7" t="s">
        <v>246</v>
      </c>
      <c r="B55" s="7"/>
      <c r="C55" s="11"/>
      <c r="D55" s="7"/>
      <c r="E55" s="7"/>
      <c r="F55" s="7"/>
      <c r="G55" s="56">
        <f>SUM(G53:G54)</f>
        <v>0</v>
      </c>
      <c r="H55" s="90">
        <f>SUM(H53:H54)</f>
        <v>0</v>
      </c>
      <c r="I55" s="56">
        <f>SUM(I53:I54)</f>
        <v>0</v>
      </c>
      <c r="J55" s="90">
        <f>SUM(J53:J54)</f>
        <v>0</v>
      </c>
      <c r="K55" s="56">
        <f>SUM(K53:K54)</f>
        <v>0</v>
      </c>
      <c r="L55" s="90">
        <f t="shared" si="17"/>
        <v>0</v>
      </c>
    </row>
    <row r="56" spans="1:12" x14ac:dyDescent="0.3">
      <c r="C56" s="10"/>
      <c r="G56" s="52"/>
      <c r="H56" s="89"/>
      <c r="I56" s="52"/>
      <c r="J56" s="89"/>
      <c r="K56" s="52"/>
      <c r="L56" s="89"/>
    </row>
    <row r="57" spans="1:12" x14ac:dyDescent="0.3">
      <c r="A57" s="1" t="s">
        <v>249</v>
      </c>
      <c r="B57" s="1">
        <v>6701</v>
      </c>
      <c r="C57" s="10">
        <v>7.4300000000000005E-2</v>
      </c>
      <c r="G57" s="52">
        <f>(G30+G32)*$C$57</f>
        <v>0</v>
      </c>
      <c r="H57" s="89">
        <f>(H30+H32)*$C$57</f>
        <v>0</v>
      </c>
      <c r="I57" s="52">
        <f>(I30+I32)*$C$57</f>
        <v>0</v>
      </c>
      <c r="J57" s="89">
        <f>(J30+J32)*$C$57</f>
        <v>0</v>
      </c>
      <c r="K57" s="52">
        <f>(K30+K32)*$C$57</f>
        <v>0</v>
      </c>
      <c r="L57" s="89">
        <f>SUM(G57:K57)</f>
        <v>0</v>
      </c>
    </row>
    <row r="58" spans="1:12" x14ac:dyDescent="0.3">
      <c r="A58" s="1" t="s">
        <v>148</v>
      </c>
      <c r="C58" s="10"/>
      <c r="G58" s="52">
        <f>((40*16*E30)/30*F30+(40*16*2*E31)/30*F31)*53.6875</f>
        <v>0</v>
      </c>
      <c r="H58" s="89">
        <f>((40*16*E30)/30*F30+(40*16*2*E31)/30*F31)*53.6875*1.03</f>
        <v>0</v>
      </c>
      <c r="I58" s="52">
        <f>((40*16*E30)/30*F30+(40*16*2*E31)/30*F31)*53.6875*1.03^2</f>
        <v>0</v>
      </c>
      <c r="J58" s="89">
        <f>((40*16*E30)/30*F30+(40*16*2*E31)/30*F31)*53.6875*1.03^3</f>
        <v>0</v>
      </c>
      <c r="K58" s="52">
        <f>((40*16*E30)/30*F30+(40*16*2*E31)/30*F31)*53.6875*1.04^4</f>
        <v>0</v>
      </c>
      <c r="L58" s="89">
        <f>SUM(G58:K58)</f>
        <v>0</v>
      </c>
    </row>
    <row r="59" spans="1:12" x14ac:dyDescent="0.3">
      <c r="A59" s="7" t="s">
        <v>247</v>
      </c>
      <c r="B59" s="7"/>
      <c r="C59" s="11"/>
      <c r="D59" s="7"/>
      <c r="E59" s="7"/>
      <c r="F59" s="7"/>
      <c r="G59" s="56">
        <f>SUM(G57:G58)</f>
        <v>0</v>
      </c>
      <c r="H59" s="90">
        <f>SUM(H57:H58)</f>
        <v>0</v>
      </c>
      <c r="I59" s="56">
        <f>SUM(I57:I58)</f>
        <v>0</v>
      </c>
      <c r="J59" s="90">
        <f>SUM(J57:J58)</f>
        <v>0</v>
      </c>
      <c r="K59" s="56">
        <f>SUM(K57:K58)</f>
        <v>0</v>
      </c>
      <c r="L59" s="90">
        <f t="shared" ref="L59" si="19">SUM(G59:K59)</f>
        <v>0</v>
      </c>
    </row>
    <row r="60" spans="1:12" x14ac:dyDescent="0.3">
      <c r="G60" s="54"/>
      <c r="H60" s="91"/>
      <c r="I60" s="54"/>
      <c r="J60" s="91"/>
      <c r="K60" s="54"/>
      <c r="L60" s="91"/>
    </row>
    <row r="61" spans="1:12" x14ac:dyDescent="0.3">
      <c r="A61" s="7" t="s">
        <v>49</v>
      </c>
      <c r="B61" s="21"/>
      <c r="C61" s="21"/>
      <c r="D61" s="21"/>
      <c r="E61" s="21"/>
      <c r="F61" s="21"/>
      <c r="G61" s="56">
        <f>G44+G49+G51+G55+G59</f>
        <v>0</v>
      </c>
      <c r="H61" s="90">
        <f>H44+H49+H51+H55+H59</f>
        <v>0</v>
      </c>
      <c r="I61" s="56">
        <f>I44+I49+I51+I55+I59</f>
        <v>0</v>
      </c>
      <c r="J61" s="90">
        <f>J44+J49+J51+J55+J59</f>
        <v>0</v>
      </c>
      <c r="K61" s="56">
        <f>K44+K49+K51+K55+K59</f>
        <v>0</v>
      </c>
      <c r="L61" s="90">
        <f t="shared" si="17"/>
        <v>0</v>
      </c>
    </row>
    <row r="62" spans="1:12" x14ac:dyDescent="0.3">
      <c r="A62" s="7"/>
      <c r="B62" s="7"/>
      <c r="C62" s="7"/>
      <c r="D62" s="7"/>
      <c r="E62" s="7"/>
      <c r="F62" s="7"/>
      <c r="G62" s="56"/>
      <c r="H62" s="90"/>
      <c r="I62" s="56"/>
      <c r="J62" s="90"/>
      <c r="K62" s="56"/>
      <c r="L62" s="90"/>
    </row>
    <row r="63" spans="1:12" x14ac:dyDescent="0.3">
      <c r="A63" s="7"/>
      <c r="B63" s="7"/>
      <c r="C63" s="7"/>
      <c r="D63" s="7"/>
      <c r="E63" s="7"/>
      <c r="F63" s="7"/>
      <c r="G63" s="60" t="s">
        <v>14</v>
      </c>
      <c r="H63" s="92" t="s">
        <v>15</v>
      </c>
      <c r="I63" s="60" t="s">
        <v>16</v>
      </c>
      <c r="J63" s="92" t="s">
        <v>17</v>
      </c>
      <c r="K63" s="60" t="s">
        <v>18</v>
      </c>
      <c r="L63" s="92" t="s">
        <v>19</v>
      </c>
    </row>
    <row r="64" spans="1:12" x14ac:dyDescent="0.3">
      <c r="A64" s="7" t="s">
        <v>82</v>
      </c>
      <c r="B64" s="21"/>
      <c r="C64" s="21"/>
      <c r="D64" s="21"/>
      <c r="E64" s="21"/>
      <c r="F64" s="21"/>
      <c r="G64" s="56">
        <f>G37+G61</f>
        <v>0</v>
      </c>
      <c r="H64" s="90">
        <f t="shared" ref="H64:K64" si="20">H37+H61</f>
        <v>0</v>
      </c>
      <c r="I64" s="56">
        <f t="shared" si="20"/>
        <v>0</v>
      </c>
      <c r="J64" s="90">
        <f t="shared" si="20"/>
        <v>0</v>
      </c>
      <c r="K64" s="56">
        <f t="shared" si="20"/>
        <v>0</v>
      </c>
      <c r="L64" s="90">
        <f t="shared" ref="L64" si="21">SUM(G64:K64)</f>
        <v>0</v>
      </c>
    </row>
    <row r="65" spans="1:12" x14ac:dyDescent="0.3">
      <c r="A65" s="7"/>
      <c r="B65" s="7"/>
      <c r="C65" s="7"/>
      <c r="D65" s="7"/>
      <c r="E65" s="7"/>
      <c r="F65" s="7"/>
      <c r="G65" s="56"/>
      <c r="H65" s="90"/>
      <c r="I65" s="56"/>
      <c r="J65" s="90"/>
      <c r="K65" s="56"/>
      <c r="L65" s="90"/>
    </row>
    <row r="66" spans="1:12" x14ac:dyDescent="0.3">
      <c r="G66" s="60" t="s">
        <v>14</v>
      </c>
      <c r="H66" s="92" t="s">
        <v>15</v>
      </c>
      <c r="I66" s="60" t="s">
        <v>16</v>
      </c>
      <c r="J66" s="92" t="s">
        <v>17</v>
      </c>
      <c r="K66" s="60" t="s">
        <v>18</v>
      </c>
      <c r="L66" s="92" t="s">
        <v>19</v>
      </c>
    </row>
    <row r="67" spans="1:12" ht="28" x14ac:dyDescent="0.3">
      <c r="A67" s="4" t="s">
        <v>50</v>
      </c>
      <c r="B67" s="5" t="s">
        <v>8</v>
      </c>
      <c r="C67" s="5"/>
      <c r="D67" s="5"/>
      <c r="E67" s="5"/>
      <c r="G67" s="52"/>
      <c r="H67" s="89"/>
      <c r="I67" s="52"/>
      <c r="J67" s="89"/>
      <c r="K67" s="52"/>
      <c r="L67" s="89"/>
    </row>
    <row r="68" spans="1:12" x14ac:dyDescent="0.3">
      <c r="A68" s="2" t="s">
        <v>51</v>
      </c>
      <c r="B68" s="13">
        <v>7501</v>
      </c>
      <c r="C68" s="5"/>
      <c r="D68" s="5"/>
      <c r="E68" s="5"/>
      <c r="G68" s="93"/>
      <c r="H68" s="94"/>
      <c r="I68" s="93"/>
      <c r="J68" s="94"/>
      <c r="K68" s="93"/>
      <c r="L68" s="89">
        <f t="shared" ref="L68:L70" si="22">SUM(G68:K68)</f>
        <v>0</v>
      </c>
    </row>
    <row r="69" spans="1:12" x14ac:dyDescent="0.3">
      <c r="A69" s="1" t="s">
        <v>51</v>
      </c>
      <c r="B69" s="1">
        <v>7501</v>
      </c>
      <c r="G69" s="54"/>
      <c r="H69" s="91"/>
      <c r="I69" s="54"/>
      <c r="J69" s="91"/>
      <c r="K69" s="54"/>
      <c r="L69" s="91">
        <f t="shared" si="22"/>
        <v>0</v>
      </c>
    </row>
    <row r="70" spans="1:12" x14ac:dyDescent="0.3">
      <c r="A70" s="7" t="s">
        <v>52</v>
      </c>
      <c r="B70" s="21"/>
      <c r="C70" s="21"/>
      <c r="D70" s="21"/>
      <c r="E70" s="21"/>
      <c r="F70" s="21"/>
      <c r="G70" s="56">
        <f>SUM(G68:G69)</f>
        <v>0</v>
      </c>
      <c r="H70" s="90">
        <f>SUM(H68:H69)</f>
        <v>0</v>
      </c>
      <c r="I70" s="56">
        <f>SUM(I68:I69)</f>
        <v>0</v>
      </c>
      <c r="J70" s="90">
        <f>SUM(J68:J69)</f>
        <v>0</v>
      </c>
      <c r="K70" s="56">
        <f>SUM(K68:K69)</f>
        <v>0</v>
      </c>
      <c r="L70" s="90">
        <f t="shared" si="22"/>
        <v>0</v>
      </c>
    </row>
    <row r="71" spans="1:12" x14ac:dyDescent="0.3">
      <c r="G71" s="52"/>
      <c r="H71" s="89"/>
      <c r="I71" s="52"/>
      <c r="J71" s="89"/>
      <c r="K71" s="52"/>
      <c r="L71" s="89"/>
    </row>
    <row r="72" spans="1:12" x14ac:dyDescent="0.3">
      <c r="G72" s="60" t="s">
        <v>14</v>
      </c>
      <c r="H72" s="92" t="s">
        <v>15</v>
      </c>
      <c r="I72" s="60" t="s">
        <v>16</v>
      </c>
      <c r="J72" s="92" t="s">
        <v>17</v>
      </c>
      <c r="K72" s="60" t="s">
        <v>18</v>
      </c>
      <c r="L72" s="92" t="s">
        <v>19</v>
      </c>
    </row>
    <row r="73" spans="1:12" ht="28" x14ac:dyDescent="0.3">
      <c r="A73" s="4" t="s">
        <v>53</v>
      </c>
      <c r="B73" s="5" t="s">
        <v>8</v>
      </c>
      <c r="C73" s="5"/>
      <c r="D73" s="5"/>
      <c r="E73" s="5"/>
      <c r="G73" s="52"/>
      <c r="H73" s="89"/>
      <c r="I73" s="52"/>
      <c r="J73" s="89"/>
      <c r="K73" s="52"/>
      <c r="L73" s="89"/>
    </row>
    <row r="74" spans="1:12" x14ac:dyDescent="0.3">
      <c r="A74" s="1" t="s">
        <v>54</v>
      </c>
      <c r="B74" s="1">
        <v>7201</v>
      </c>
      <c r="G74" s="52">
        <f>Travel!G31</f>
        <v>0</v>
      </c>
      <c r="H74" s="89">
        <f>Travel!I31</f>
        <v>0</v>
      </c>
      <c r="I74" s="52">
        <f>Travel!K31</f>
        <v>0</v>
      </c>
      <c r="J74" s="89">
        <f>Travel!M31</f>
        <v>0</v>
      </c>
      <c r="K74" s="52">
        <f>Travel!O31</f>
        <v>0</v>
      </c>
      <c r="L74" s="89">
        <f t="shared" ref="L74:L76" si="23">SUM(G74:K74)</f>
        <v>0</v>
      </c>
    </row>
    <row r="75" spans="1:12" x14ac:dyDescent="0.3">
      <c r="A75" s="1" t="s">
        <v>55</v>
      </c>
      <c r="B75" s="1">
        <v>7201</v>
      </c>
      <c r="G75" s="54">
        <f>Travel!G63</f>
        <v>0</v>
      </c>
      <c r="H75" s="91">
        <f>Travel!I63</f>
        <v>0</v>
      </c>
      <c r="I75" s="54">
        <f>Travel!K63</f>
        <v>0</v>
      </c>
      <c r="J75" s="91">
        <f>Travel!M63</f>
        <v>0</v>
      </c>
      <c r="K75" s="54">
        <f>Travel!O63</f>
        <v>0</v>
      </c>
      <c r="L75" s="91">
        <f t="shared" si="23"/>
        <v>0</v>
      </c>
    </row>
    <row r="76" spans="1:12" x14ac:dyDescent="0.3">
      <c r="A76" s="7" t="s">
        <v>56</v>
      </c>
      <c r="B76" s="21"/>
      <c r="C76" s="21"/>
      <c r="D76" s="21"/>
      <c r="E76" s="21"/>
      <c r="F76" s="21"/>
      <c r="G76" s="56">
        <f>SUM(G74:G75)</f>
        <v>0</v>
      </c>
      <c r="H76" s="90">
        <f>SUM(H74:H75)</f>
        <v>0</v>
      </c>
      <c r="I76" s="56">
        <f>SUM(I74:I75)</f>
        <v>0</v>
      </c>
      <c r="J76" s="90">
        <f>SUM(J74:J75)</f>
        <v>0</v>
      </c>
      <c r="K76" s="56">
        <f>SUM(K74:K75)</f>
        <v>0</v>
      </c>
      <c r="L76" s="90">
        <f t="shared" si="23"/>
        <v>0</v>
      </c>
    </row>
    <row r="77" spans="1:12" x14ac:dyDescent="0.3">
      <c r="G77" s="52"/>
      <c r="H77" s="89"/>
      <c r="I77" s="52"/>
      <c r="J77" s="89"/>
      <c r="K77" s="52"/>
      <c r="L77" s="89"/>
    </row>
    <row r="78" spans="1:12" x14ac:dyDescent="0.3">
      <c r="G78" s="60" t="s">
        <v>14</v>
      </c>
      <c r="H78" s="92" t="s">
        <v>15</v>
      </c>
      <c r="I78" s="60" t="s">
        <v>16</v>
      </c>
      <c r="J78" s="92" t="s">
        <v>17</v>
      </c>
      <c r="K78" s="60" t="s">
        <v>18</v>
      </c>
      <c r="L78" s="92" t="s">
        <v>19</v>
      </c>
    </row>
    <row r="79" spans="1:12" ht="28" x14ac:dyDescent="0.3">
      <c r="A79" s="4" t="s">
        <v>58</v>
      </c>
      <c r="B79" s="5" t="s">
        <v>8</v>
      </c>
      <c r="C79" s="5"/>
      <c r="D79" s="5"/>
      <c r="E79" s="5"/>
      <c r="G79" s="52"/>
      <c r="H79" s="89"/>
      <c r="I79" s="52"/>
      <c r="J79" s="89"/>
      <c r="K79" s="52"/>
      <c r="L79" s="89"/>
    </row>
    <row r="80" spans="1:12" x14ac:dyDescent="0.3">
      <c r="A80" s="1" t="s">
        <v>59</v>
      </c>
      <c r="B80" s="14" t="s">
        <v>60</v>
      </c>
      <c r="G80" s="52">
        <f>'Participant Support Costs'!C38</f>
        <v>0</v>
      </c>
      <c r="H80" s="89">
        <f>'Participant Support Costs'!E38</f>
        <v>0</v>
      </c>
      <c r="I80" s="52">
        <f>'Participant Support Costs'!G38</f>
        <v>0</v>
      </c>
      <c r="J80" s="89">
        <f>'Participant Support Costs'!I38</f>
        <v>0</v>
      </c>
      <c r="K80" s="52">
        <f>'Participant Support Costs'!K38</f>
        <v>0</v>
      </c>
      <c r="L80" s="89">
        <f t="shared" ref="L80:L84" si="24">SUM(G80:K80)</f>
        <v>0</v>
      </c>
    </row>
    <row r="81" spans="1:12" x14ac:dyDescent="0.3">
      <c r="A81" s="1" t="s">
        <v>61</v>
      </c>
      <c r="B81" s="14" t="s">
        <v>60</v>
      </c>
      <c r="G81" s="95">
        <f>'Participant Support Costs'!C39</f>
        <v>0</v>
      </c>
      <c r="H81" s="96">
        <f>'Participant Support Costs'!E39</f>
        <v>0</v>
      </c>
      <c r="I81" s="95">
        <f>'Participant Support Costs'!G39</f>
        <v>0</v>
      </c>
      <c r="J81" s="96">
        <f>'Participant Support Costs'!I39</f>
        <v>0</v>
      </c>
      <c r="K81" s="95">
        <f>'Participant Support Costs'!K39</f>
        <v>0</v>
      </c>
      <c r="L81" s="96">
        <f t="shared" si="24"/>
        <v>0</v>
      </c>
    </row>
    <row r="82" spans="1:12" x14ac:dyDescent="0.3">
      <c r="A82" s="1" t="s">
        <v>62</v>
      </c>
      <c r="B82" s="14" t="s">
        <v>60</v>
      </c>
      <c r="G82" s="52">
        <f>'Participant Support Costs'!C40</f>
        <v>0</v>
      </c>
      <c r="H82" s="89">
        <f>'Participant Support Costs'!E40</f>
        <v>0</v>
      </c>
      <c r="I82" s="52">
        <f>'Participant Support Costs'!G40</f>
        <v>0</v>
      </c>
      <c r="J82" s="89">
        <f>'Participant Support Costs'!I40</f>
        <v>0</v>
      </c>
      <c r="K82" s="52">
        <f>'Participant Support Costs'!K40</f>
        <v>0</v>
      </c>
      <c r="L82" s="89">
        <f t="shared" si="24"/>
        <v>0</v>
      </c>
    </row>
    <row r="83" spans="1:12" x14ac:dyDescent="0.3">
      <c r="A83" s="1" t="s">
        <v>63</v>
      </c>
      <c r="B83" s="14" t="s">
        <v>60</v>
      </c>
      <c r="G83" s="54">
        <f>'Participant Support Costs'!C41</f>
        <v>0</v>
      </c>
      <c r="H83" s="91">
        <f>'Participant Support Costs'!E41</f>
        <v>0</v>
      </c>
      <c r="I83" s="54">
        <f>'Participant Support Costs'!G41</f>
        <v>0</v>
      </c>
      <c r="J83" s="91">
        <f>'Participant Support Costs'!I41</f>
        <v>0</v>
      </c>
      <c r="K83" s="54">
        <f>'Participant Support Costs'!K41</f>
        <v>0</v>
      </c>
      <c r="L83" s="91">
        <f t="shared" si="24"/>
        <v>0</v>
      </c>
    </row>
    <row r="84" spans="1:12" x14ac:dyDescent="0.3">
      <c r="A84" s="7" t="s">
        <v>64</v>
      </c>
      <c r="B84" s="21"/>
      <c r="C84" s="21"/>
      <c r="D84" s="21"/>
      <c r="E84" s="21"/>
      <c r="F84" s="21"/>
      <c r="G84" s="56">
        <f>SUM(G80:G83)</f>
        <v>0</v>
      </c>
      <c r="H84" s="90">
        <f>SUM(H80:H83)</f>
        <v>0</v>
      </c>
      <c r="I84" s="56">
        <f>SUM(I80:I83)</f>
        <v>0</v>
      </c>
      <c r="J84" s="90">
        <f>SUM(J80:J83)</f>
        <v>0</v>
      </c>
      <c r="K84" s="56">
        <f>SUM(K80:K83)</f>
        <v>0</v>
      </c>
      <c r="L84" s="90">
        <f t="shared" si="24"/>
        <v>0</v>
      </c>
    </row>
    <row r="85" spans="1:12" x14ac:dyDescent="0.3">
      <c r="G85" s="52"/>
      <c r="H85" s="89"/>
      <c r="I85" s="52"/>
      <c r="J85" s="89"/>
      <c r="K85" s="52"/>
      <c r="L85" s="89"/>
    </row>
    <row r="86" spans="1:12" x14ac:dyDescent="0.3">
      <c r="G86" s="60" t="s">
        <v>14</v>
      </c>
      <c r="H86" s="92" t="s">
        <v>15</v>
      </c>
      <c r="I86" s="60" t="s">
        <v>16</v>
      </c>
      <c r="J86" s="92" t="s">
        <v>17</v>
      </c>
      <c r="K86" s="60" t="s">
        <v>18</v>
      </c>
      <c r="L86" s="92" t="s">
        <v>19</v>
      </c>
    </row>
    <row r="87" spans="1:12" ht="28" x14ac:dyDescent="0.3">
      <c r="A87" s="4" t="s">
        <v>65</v>
      </c>
      <c r="B87" s="5" t="s">
        <v>8</v>
      </c>
      <c r="C87" s="5"/>
      <c r="D87" s="5"/>
      <c r="E87" s="5"/>
      <c r="G87" s="52"/>
      <c r="H87" s="89"/>
      <c r="I87" s="52"/>
      <c r="J87" s="89"/>
      <c r="K87" s="52"/>
      <c r="L87" s="89"/>
    </row>
    <row r="88" spans="1:12" x14ac:dyDescent="0.3">
      <c r="A88" s="1" t="s">
        <v>66</v>
      </c>
      <c r="B88" s="1">
        <v>7101</v>
      </c>
      <c r="G88" s="52">
        <f>'Agency Budget'!L88/5</f>
        <v>0</v>
      </c>
      <c r="H88" s="89">
        <f t="shared" ref="H88:K89" si="25">G88</f>
        <v>0</v>
      </c>
      <c r="I88" s="52">
        <f t="shared" si="25"/>
        <v>0</v>
      </c>
      <c r="J88" s="89">
        <f t="shared" si="25"/>
        <v>0</v>
      </c>
      <c r="K88" s="52">
        <f t="shared" si="25"/>
        <v>0</v>
      </c>
      <c r="L88" s="89">
        <f t="shared" ref="L88:L93" si="26">SUM(G88:K88)</f>
        <v>0</v>
      </c>
    </row>
    <row r="89" spans="1:12" x14ac:dyDescent="0.3">
      <c r="A89" s="1" t="s">
        <v>67</v>
      </c>
      <c r="B89" s="1">
        <v>7101</v>
      </c>
      <c r="G89" s="52">
        <f>'Agency Budget'!L89/5</f>
        <v>0</v>
      </c>
      <c r="H89" s="89">
        <f t="shared" si="25"/>
        <v>0</v>
      </c>
      <c r="I89" s="52">
        <f t="shared" si="25"/>
        <v>0</v>
      </c>
      <c r="J89" s="89">
        <f t="shared" si="25"/>
        <v>0</v>
      </c>
      <c r="K89" s="52">
        <f t="shared" si="25"/>
        <v>0</v>
      </c>
      <c r="L89" s="89">
        <f t="shared" si="26"/>
        <v>0</v>
      </c>
    </row>
    <row r="90" spans="1:12" x14ac:dyDescent="0.3">
      <c r="A90" s="1" t="s">
        <v>68</v>
      </c>
      <c r="B90" s="1">
        <v>7101</v>
      </c>
      <c r="G90" s="52">
        <v>0</v>
      </c>
      <c r="H90" s="89">
        <v>0</v>
      </c>
      <c r="I90" s="52">
        <v>0</v>
      </c>
      <c r="J90" s="89">
        <v>0</v>
      </c>
      <c r="K90" s="52">
        <v>0</v>
      </c>
      <c r="L90" s="89">
        <f t="shared" si="26"/>
        <v>0</v>
      </c>
    </row>
    <row r="91" spans="1:12" x14ac:dyDescent="0.3">
      <c r="A91" s="1" t="s">
        <v>69</v>
      </c>
      <c r="B91" s="1">
        <v>7101</v>
      </c>
      <c r="G91" s="52">
        <f>'Agency Budget'!L91/5</f>
        <v>0</v>
      </c>
      <c r="H91" s="89">
        <f>G91</f>
        <v>0</v>
      </c>
      <c r="I91" s="52">
        <f>H91</f>
        <v>0</v>
      </c>
      <c r="J91" s="89">
        <f>I91</f>
        <v>0</v>
      </c>
      <c r="K91" s="52">
        <f>J91</f>
        <v>0</v>
      </c>
      <c r="L91" s="89">
        <f t="shared" si="26"/>
        <v>0</v>
      </c>
    </row>
    <row r="92" spans="1:12" x14ac:dyDescent="0.3">
      <c r="A92" s="1" t="s">
        <v>70</v>
      </c>
      <c r="B92" s="1">
        <v>7101</v>
      </c>
      <c r="G92" s="52">
        <v>0</v>
      </c>
      <c r="H92" s="89">
        <v>0</v>
      </c>
      <c r="I92" s="52">
        <v>0</v>
      </c>
      <c r="J92" s="89">
        <v>0</v>
      </c>
      <c r="K92" s="52">
        <v>0</v>
      </c>
      <c r="L92" s="89">
        <f t="shared" si="26"/>
        <v>0</v>
      </c>
    </row>
    <row r="93" spans="1:12" x14ac:dyDescent="0.3">
      <c r="A93" s="1" t="s">
        <v>71</v>
      </c>
      <c r="B93" s="1">
        <v>7101</v>
      </c>
      <c r="G93" s="52">
        <v>0</v>
      </c>
      <c r="H93" s="89">
        <v>0</v>
      </c>
      <c r="I93" s="52">
        <v>0</v>
      </c>
      <c r="J93" s="89">
        <v>0</v>
      </c>
      <c r="K93" s="52">
        <v>0</v>
      </c>
      <c r="L93" s="89">
        <f t="shared" si="26"/>
        <v>0</v>
      </c>
    </row>
    <row r="94" spans="1:12" x14ac:dyDescent="0.3">
      <c r="A94" s="1" t="s">
        <v>72</v>
      </c>
      <c r="B94" s="1">
        <v>7101</v>
      </c>
      <c r="G94" s="52">
        <v>0</v>
      </c>
      <c r="H94" s="89">
        <f>G94*1.03</f>
        <v>0</v>
      </c>
      <c r="I94" s="52">
        <f>H94*1.03</f>
        <v>0</v>
      </c>
      <c r="J94" s="89">
        <f>I94*1.03</f>
        <v>0</v>
      </c>
      <c r="K94" s="52">
        <f>J94*1.03</f>
        <v>0</v>
      </c>
      <c r="L94" s="89">
        <f t="shared" ref="L94:L95" si="27">SUM(G94:K94)</f>
        <v>0</v>
      </c>
    </row>
    <row r="95" spans="1:12" x14ac:dyDescent="0.3">
      <c r="A95" s="1" t="s">
        <v>163</v>
      </c>
      <c r="B95" s="1">
        <v>7101</v>
      </c>
      <c r="G95" s="52">
        <f>'Animal Care Costs'!M31</f>
        <v>0</v>
      </c>
      <c r="H95" s="89">
        <f>'Animal Care Costs'!O31</f>
        <v>0</v>
      </c>
      <c r="I95" s="52">
        <f>'Animal Care Costs'!Q31</f>
        <v>0</v>
      </c>
      <c r="J95" s="89">
        <f>'Animal Care Costs'!S31</f>
        <v>0</v>
      </c>
      <c r="K95" s="52">
        <f>'Animal Care Costs'!U31</f>
        <v>0</v>
      </c>
      <c r="L95" s="89">
        <f t="shared" si="27"/>
        <v>0</v>
      </c>
    </row>
    <row r="96" spans="1:12" x14ac:dyDescent="0.3">
      <c r="B96" s="21"/>
      <c r="C96" s="21"/>
      <c r="D96" s="21"/>
      <c r="E96" s="21"/>
      <c r="F96" s="21"/>
      <c r="G96" s="52"/>
      <c r="H96" s="89"/>
      <c r="I96" s="52"/>
      <c r="J96" s="89"/>
      <c r="K96" s="52"/>
      <c r="L96" s="89"/>
    </row>
    <row r="97" spans="1:12" ht="28" x14ac:dyDescent="0.3">
      <c r="A97" s="2" t="s">
        <v>73</v>
      </c>
      <c r="B97" s="14" t="s">
        <v>248</v>
      </c>
      <c r="F97" s="5" t="s">
        <v>96</v>
      </c>
      <c r="G97" s="52"/>
      <c r="H97" s="89"/>
      <c r="I97" s="52"/>
      <c r="J97" s="89"/>
      <c r="K97" s="52"/>
      <c r="L97" s="89"/>
    </row>
    <row r="98" spans="1:12" ht="14.5" x14ac:dyDescent="0.35">
      <c r="F98" s="106"/>
      <c r="G98" s="52"/>
      <c r="H98" s="89"/>
      <c r="I98" s="52"/>
      <c r="J98" s="89"/>
      <c r="K98" s="52"/>
      <c r="L98" s="89"/>
    </row>
    <row r="99" spans="1:12" x14ac:dyDescent="0.3">
      <c r="B99" s="21"/>
      <c r="C99" s="21"/>
      <c r="D99" s="21"/>
      <c r="E99" s="21"/>
      <c r="F99" s="21"/>
      <c r="G99" s="60" t="s">
        <v>14</v>
      </c>
      <c r="H99" s="92" t="s">
        <v>15</v>
      </c>
      <c r="I99" s="60" t="s">
        <v>16</v>
      </c>
      <c r="J99" s="92" t="s">
        <v>17</v>
      </c>
      <c r="K99" s="60" t="s">
        <v>18</v>
      </c>
      <c r="L99" s="92" t="s">
        <v>19</v>
      </c>
    </row>
    <row r="100" spans="1:12" ht="28" x14ac:dyDescent="0.3">
      <c r="A100" s="4" t="s">
        <v>75</v>
      </c>
      <c r="B100" s="5" t="s">
        <v>8</v>
      </c>
      <c r="C100" s="5"/>
      <c r="D100" s="5" t="s">
        <v>77</v>
      </c>
      <c r="E100" s="5" t="s">
        <v>78</v>
      </c>
      <c r="F100" s="5" t="s">
        <v>76</v>
      </c>
      <c r="G100" s="52"/>
      <c r="H100" s="89"/>
      <c r="I100" s="52"/>
      <c r="J100" s="89"/>
      <c r="K100" s="52"/>
      <c r="L100" s="89"/>
    </row>
    <row r="101" spans="1:12" ht="14.5" x14ac:dyDescent="0.35">
      <c r="B101" s="1">
        <v>7726</v>
      </c>
      <c r="D101" s="22">
        <v>915</v>
      </c>
      <c r="E101" s="17">
        <v>16</v>
      </c>
      <c r="F101" s="106"/>
      <c r="G101" s="54">
        <f>D101*E101*F101</f>
        <v>0</v>
      </c>
      <c r="H101" s="91">
        <f>G101*1.04</f>
        <v>0</v>
      </c>
      <c r="I101" s="54">
        <f>H101*1.04</f>
        <v>0</v>
      </c>
      <c r="J101" s="91">
        <f>I101*1.04</f>
        <v>0</v>
      </c>
      <c r="K101" s="54">
        <f>J101*1.04</f>
        <v>0</v>
      </c>
      <c r="L101" s="91">
        <f>SUM(G101:K101)</f>
        <v>0</v>
      </c>
    </row>
    <row r="102" spans="1:12" s="7" customFormat="1" x14ac:dyDescent="0.3">
      <c r="A102" s="7" t="s">
        <v>79</v>
      </c>
      <c r="B102" s="21"/>
      <c r="C102" s="21"/>
      <c r="D102" s="21"/>
      <c r="E102" s="21"/>
      <c r="F102" s="21"/>
      <c r="G102" s="56">
        <f>G88+G89+G90+G91+G92+G93+G94+G95+G97+G101</f>
        <v>0</v>
      </c>
      <c r="H102" s="90">
        <f>H88+H89+H90+H91+H92+H93+H94+H95+H97+H101</f>
        <v>0</v>
      </c>
      <c r="I102" s="56">
        <f>I88+I89+I90+I91+I92+I93+I94+I95+I97+I101</f>
        <v>0</v>
      </c>
      <c r="J102" s="90">
        <f>J88+J89+J90+J91+J92+J93+J94+J95+J97+J101</f>
        <v>0</v>
      </c>
      <c r="K102" s="56">
        <f>K88+K89+K90+K91+K92+K93+K94+K95+K97+K101</f>
        <v>0</v>
      </c>
      <c r="L102" s="90">
        <f>SUM(G102:K102)</f>
        <v>0</v>
      </c>
    </row>
    <row r="103" spans="1:12" x14ac:dyDescent="0.3">
      <c r="G103" s="52"/>
      <c r="H103" s="89"/>
      <c r="I103" s="52"/>
      <c r="J103" s="89"/>
      <c r="K103" s="52"/>
      <c r="L103" s="89"/>
    </row>
    <row r="104" spans="1:12" x14ac:dyDescent="0.3">
      <c r="A104" s="3" t="s">
        <v>80</v>
      </c>
      <c r="G104" s="54">
        <f>G64+G70+G76+G84+G102</f>
        <v>0</v>
      </c>
      <c r="H104" s="91">
        <f t="shared" ref="H104:K104" si="28">H64+H70+H76+H84+H102</f>
        <v>0</v>
      </c>
      <c r="I104" s="54">
        <f t="shared" si="28"/>
        <v>0</v>
      </c>
      <c r="J104" s="91">
        <f t="shared" si="28"/>
        <v>0</v>
      </c>
      <c r="K104" s="54">
        <f t="shared" si="28"/>
        <v>0</v>
      </c>
      <c r="L104" s="91">
        <f t="shared" ref="L104:L108" si="29">SUM(G104:K104)</f>
        <v>0</v>
      </c>
    </row>
    <row r="105" spans="1:12" x14ac:dyDescent="0.3">
      <c r="G105" s="52"/>
      <c r="H105" s="89"/>
      <c r="I105" s="52"/>
      <c r="J105" s="89"/>
      <c r="K105" s="52"/>
      <c r="L105" s="89"/>
    </row>
    <row r="106" spans="1:12" x14ac:dyDescent="0.3">
      <c r="A106" s="7" t="s">
        <v>99</v>
      </c>
      <c r="B106" s="7"/>
      <c r="C106" s="7"/>
      <c r="D106" s="7"/>
      <c r="E106" s="7"/>
      <c r="F106" s="7"/>
      <c r="G106" s="56">
        <f>G104-Subawards!C43</f>
        <v>0</v>
      </c>
      <c r="H106" s="90">
        <f>H104-Subawards!E43</f>
        <v>0</v>
      </c>
      <c r="I106" s="56">
        <f>I104-Subawards!G43</f>
        <v>0</v>
      </c>
      <c r="J106" s="90">
        <f>J104-Subawards!I43</f>
        <v>0</v>
      </c>
      <c r="K106" s="56">
        <f>K104-Subawards!K43</f>
        <v>0</v>
      </c>
      <c r="L106" s="90">
        <f>L104-Subawards!M43</f>
        <v>0</v>
      </c>
    </row>
    <row r="107" spans="1:12" x14ac:dyDescent="0.3">
      <c r="G107" s="52"/>
      <c r="H107" s="89"/>
      <c r="I107" s="52"/>
      <c r="J107" s="89"/>
      <c r="K107" s="52"/>
      <c r="L107" s="89"/>
    </row>
    <row r="108" spans="1:12" x14ac:dyDescent="0.3">
      <c r="A108" s="1" t="s">
        <v>83</v>
      </c>
      <c r="G108" s="52">
        <f>(G104-G70-G84-G97-G101)+Subawards!C53</f>
        <v>0</v>
      </c>
      <c r="H108" s="89">
        <f>(H104-H70-H84-H97-H101)+Subawards!E53</f>
        <v>0</v>
      </c>
      <c r="I108" s="52">
        <f>(I104-I70-I84-I97-I101)+Subawards!G53</f>
        <v>0</v>
      </c>
      <c r="J108" s="89">
        <f>(J104-J70-J84-J97-J101)+Subawards!I53</f>
        <v>0</v>
      </c>
      <c r="K108" s="52">
        <f>(K104-K70-K84-K97-K101)+Subawards!K53</f>
        <v>0</v>
      </c>
      <c r="L108" s="89">
        <f t="shared" si="29"/>
        <v>0</v>
      </c>
    </row>
    <row r="109" spans="1:12" x14ac:dyDescent="0.3">
      <c r="G109" s="52"/>
      <c r="H109" s="89"/>
      <c r="I109" s="52"/>
      <c r="J109" s="89"/>
      <c r="K109" s="52"/>
      <c r="L109" s="89"/>
    </row>
    <row r="110" spans="1:12" ht="28" x14ac:dyDescent="0.3">
      <c r="A110" s="4" t="s">
        <v>84</v>
      </c>
      <c r="B110" s="5" t="s">
        <v>8</v>
      </c>
      <c r="F110" s="5" t="s">
        <v>85</v>
      </c>
      <c r="G110" s="52"/>
      <c r="H110" s="89"/>
      <c r="I110" s="52"/>
      <c r="J110" s="89"/>
      <c r="K110" s="52"/>
      <c r="L110" s="89"/>
    </row>
    <row r="111" spans="1:12" ht="14.5" x14ac:dyDescent="0.35">
      <c r="A111" s="1" t="s">
        <v>86</v>
      </c>
      <c r="B111" s="1">
        <v>7601</v>
      </c>
      <c r="F111" s="105">
        <v>0.53</v>
      </c>
      <c r="G111" s="54">
        <f>G108*$F$111</f>
        <v>0</v>
      </c>
      <c r="H111" s="91">
        <f t="shared" ref="H111:K111" si="30">H108*$F$111</f>
        <v>0</v>
      </c>
      <c r="I111" s="54">
        <f t="shared" si="30"/>
        <v>0</v>
      </c>
      <c r="J111" s="91">
        <f t="shared" si="30"/>
        <v>0</v>
      </c>
      <c r="K111" s="54">
        <f t="shared" si="30"/>
        <v>0</v>
      </c>
      <c r="L111" s="91">
        <f t="shared" ref="L111" si="31">SUM(G111:K111)</f>
        <v>0</v>
      </c>
    </row>
    <row r="112" spans="1:12" x14ac:dyDescent="0.3">
      <c r="A112" s="1" t="s">
        <v>87</v>
      </c>
      <c r="G112" s="52"/>
      <c r="H112" s="89"/>
      <c r="I112" s="52"/>
      <c r="J112" s="89"/>
      <c r="K112" s="52"/>
      <c r="L112" s="89"/>
    </row>
    <row r="113" spans="1:12" x14ac:dyDescent="0.3">
      <c r="A113" s="1" t="s">
        <v>88</v>
      </c>
      <c r="G113" s="52"/>
      <c r="H113" s="89"/>
      <c r="I113" s="52"/>
      <c r="J113" s="89"/>
      <c r="K113" s="52"/>
      <c r="L113" s="89"/>
    </row>
    <row r="114" spans="1:12" x14ac:dyDescent="0.3">
      <c r="A114" s="1" t="s">
        <v>89</v>
      </c>
      <c r="G114" s="52"/>
      <c r="H114" s="89"/>
      <c r="I114" s="52"/>
      <c r="J114" s="89"/>
      <c r="K114" s="52"/>
      <c r="L114" s="89"/>
    </row>
    <row r="115" spans="1:12" x14ac:dyDescent="0.3">
      <c r="G115" s="52"/>
      <c r="H115" s="89"/>
      <c r="I115" s="52"/>
      <c r="J115" s="89"/>
      <c r="K115" s="52"/>
      <c r="L115" s="89"/>
    </row>
    <row r="116" spans="1:12" x14ac:dyDescent="0.3">
      <c r="A116" s="1" t="s">
        <v>90</v>
      </c>
      <c r="G116" s="52"/>
      <c r="H116" s="89"/>
      <c r="I116" s="52"/>
      <c r="J116" s="89"/>
      <c r="K116" s="52"/>
      <c r="L116" s="89"/>
    </row>
    <row r="117" spans="1:12" x14ac:dyDescent="0.3">
      <c r="A117" s="1" t="s">
        <v>91</v>
      </c>
      <c r="G117" s="52"/>
      <c r="H117" s="89"/>
      <c r="I117" s="52"/>
      <c r="J117" s="89"/>
      <c r="K117" s="52"/>
      <c r="L117" s="89"/>
    </row>
    <row r="118" spans="1:12" x14ac:dyDescent="0.3">
      <c r="G118" s="60" t="s">
        <v>14</v>
      </c>
      <c r="H118" s="92" t="s">
        <v>15</v>
      </c>
      <c r="I118" s="60" t="s">
        <v>16</v>
      </c>
      <c r="J118" s="92" t="s">
        <v>17</v>
      </c>
      <c r="K118" s="60" t="s">
        <v>18</v>
      </c>
      <c r="L118" s="92" t="s">
        <v>19</v>
      </c>
    </row>
    <row r="119" spans="1:12" x14ac:dyDescent="0.3">
      <c r="A119" s="3" t="s">
        <v>92</v>
      </c>
      <c r="G119" s="54">
        <f>G104+G111</f>
        <v>0</v>
      </c>
      <c r="H119" s="91">
        <f t="shared" ref="H119:K119" si="32">H104+H111</f>
        <v>0</v>
      </c>
      <c r="I119" s="54">
        <f t="shared" si="32"/>
        <v>0</v>
      </c>
      <c r="J119" s="91">
        <f t="shared" si="32"/>
        <v>0</v>
      </c>
      <c r="K119" s="54">
        <f t="shared" si="32"/>
        <v>0</v>
      </c>
      <c r="L119" s="91">
        <f t="shared" ref="L119:L126" si="33">SUM(G119:K119)</f>
        <v>0</v>
      </c>
    </row>
    <row r="120" spans="1:12" x14ac:dyDescent="0.3">
      <c r="A120" s="3"/>
      <c r="G120" s="52"/>
      <c r="H120" s="89"/>
      <c r="I120" s="52"/>
      <c r="J120" s="89"/>
      <c r="K120" s="52"/>
      <c r="L120" s="89"/>
    </row>
    <row r="121" spans="1:12" x14ac:dyDescent="0.3">
      <c r="G121" s="52"/>
      <c r="H121" s="89"/>
      <c r="I121" s="52"/>
      <c r="J121" s="89"/>
      <c r="K121" s="52"/>
      <c r="L121" s="89"/>
    </row>
    <row r="122" spans="1:12" x14ac:dyDescent="0.3">
      <c r="A122" s="1" t="s">
        <v>93</v>
      </c>
      <c r="G122" s="52">
        <f>G119</f>
        <v>0</v>
      </c>
      <c r="H122" s="89">
        <f>H119</f>
        <v>0</v>
      </c>
      <c r="I122" s="52">
        <f>I119</f>
        <v>0</v>
      </c>
      <c r="J122" s="89">
        <f>J119</f>
        <v>0</v>
      </c>
      <c r="K122" s="52">
        <f>K119</f>
        <v>0</v>
      </c>
      <c r="L122" s="89">
        <f t="shared" si="33"/>
        <v>0</v>
      </c>
    </row>
    <row r="123" spans="1:12" x14ac:dyDescent="0.3">
      <c r="A123" s="1" t="s">
        <v>97</v>
      </c>
      <c r="G123" s="52">
        <f>Subawards!D38</f>
        <v>0</v>
      </c>
      <c r="H123" s="89">
        <f>Subawards!F38</f>
        <v>0</v>
      </c>
      <c r="I123" s="52">
        <f>Subawards!H38</f>
        <v>0</v>
      </c>
      <c r="J123" s="89">
        <f>Subawards!J38</f>
        <v>0</v>
      </c>
      <c r="K123" s="52">
        <f>Subawards!L38</f>
        <v>0</v>
      </c>
      <c r="L123" s="89">
        <f t="shared" si="33"/>
        <v>0</v>
      </c>
    </row>
    <row r="124" spans="1:12" x14ac:dyDescent="0.3">
      <c r="A124" s="1" t="s">
        <v>98</v>
      </c>
      <c r="G124" s="52">
        <f>'Third-Party Cost Share'!C44</f>
        <v>0</v>
      </c>
      <c r="H124" s="89">
        <f>'Third-Party Cost Share'!D44</f>
        <v>0</v>
      </c>
      <c r="I124" s="52">
        <f>'Third-Party Cost Share'!E44</f>
        <v>0</v>
      </c>
      <c r="J124" s="89">
        <f>'Third-Party Cost Share'!F44</f>
        <v>0</v>
      </c>
      <c r="K124" s="52">
        <f>'Third-Party Cost Share'!G44</f>
        <v>0</v>
      </c>
      <c r="L124" s="89">
        <f t="shared" si="33"/>
        <v>0</v>
      </c>
    </row>
    <row r="125" spans="1:12" x14ac:dyDescent="0.3">
      <c r="A125" s="1" t="s">
        <v>94</v>
      </c>
      <c r="G125" s="54">
        <f>'OU Cost Share'!G111</f>
        <v>0</v>
      </c>
      <c r="H125" s="91">
        <f>'OU Cost Share'!H111</f>
        <v>0</v>
      </c>
      <c r="I125" s="54">
        <f>'OU Cost Share'!I111</f>
        <v>0</v>
      </c>
      <c r="J125" s="91">
        <f>'OU Cost Share'!J111</f>
        <v>0</v>
      </c>
      <c r="K125" s="54">
        <f>'OU Cost Share'!K111</f>
        <v>0</v>
      </c>
      <c r="L125" s="91">
        <f t="shared" si="33"/>
        <v>0</v>
      </c>
    </row>
    <row r="126" spans="1:12" s="7" customFormat="1" x14ac:dyDescent="0.3">
      <c r="A126" s="7" t="s">
        <v>95</v>
      </c>
      <c r="G126" s="56">
        <f>SUM(G122:G125)</f>
        <v>0</v>
      </c>
      <c r="H126" s="90">
        <f>SUM(H122:H125)</f>
        <v>0</v>
      </c>
      <c r="I126" s="56">
        <f>SUM(I122:I125)</f>
        <v>0</v>
      </c>
      <c r="J126" s="90">
        <f>SUM(J122:J125)</f>
        <v>0</v>
      </c>
      <c r="K126" s="56">
        <f>SUM(K122:K125)</f>
        <v>0</v>
      </c>
      <c r="L126" s="90">
        <f t="shared" si="33"/>
        <v>0</v>
      </c>
    </row>
    <row r="127" spans="1:12" x14ac:dyDescent="0.3">
      <c r="G127" s="9"/>
      <c r="H127" s="9"/>
      <c r="I127" s="9"/>
      <c r="J127" s="9"/>
      <c r="K127" s="9"/>
    </row>
    <row r="128" spans="1:12" x14ac:dyDescent="0.3">
      <c r="G128" s="9"/>
      <c r="H128" s="9"/>
      <c r="I128" s="9"/>
      <c r="J128" s="9"/>
      <c r="K128" s="9"/>
    </row>
    <row r="129" spans="7:11" x14ac:dyDescent="0.3">
      <c r="G129" s="9"/>
      <c r="H129" s="9"/>
      <c r="I129" s="9"/>
      <c r="J129" s="9"/>
      <c r="K129" s="9"/>
    </row>
    <row r="130" spans="7:11" x14ac:dyDescent="0.3">
      <c r="G130" s="9"/>
      <c r="H130" s="9"/>
      <c r="I130" s="9"/>
      <c r="J130" s="9"/>
      <c r="K130" s="9"/>
    </row>
    <row r="131" spans="7:11" x14ac:dyDescent="0.3">
      <c r="G131" s="9"/>
      <c r="H131" s="9"/>
      <c r="I131" s="9"/>
      <c r="J131" s="9"/>
      <c r="K131" s="9"/>
    </row>
    <row r="132" spans="7:11" x14ac:dyDescent="0.3">
      <c r="G132" s="9"/>
      <c r="H132" s="9"/>
      <c r="I132" s="9"/>
      <c r="J132" s="9"/>
      <c r="K132" s="9"/>
    </row>
    <row r="133" spans="7:11" x14ac:dyDescent="0.3">
      <c r="G133" s="9"/>
      <c r="H133" s="9"/>
      <c r="I133" s="9"/>
      <c r="J133" s="9"/>
      <c r="K133" s="9"/>
    </row>
    <row r="134" spans="7:11" x14ac:dyDescent="0.3">
      <c r="G134" s="9"/>
      <c r="H134" s="9"/>
      <c r="I134" s="9"/>
      <c r="J134" s="9"/>
      <c r="K134" s="9"/>
    </row>
    <row r="135" spans="7:11" x14ac:dyDescent="0.3">
      <c r="G135" s="9"/>
      <c r="H135" s="9"/>
      <c r="I135" s="9"/>
      <c r="J135" s="9"/>
      <c r="K135" s="9"/>
    </row>
    <row r="136" spans="7:11" x14ac:dyDescent="0.3">
      <c r="G136" s="9"/>
      <c r="H136" s="9"/>
      <c r="I136" s="9"/>
      <c r="J136" s="9"/>
      <c r="K136" s="9"/>
    </row>
    <row r="137" spans="7:11" x14ac:dyDescent="0.3">
      <c r="G137" s="9"/>
      <c r="H137" s="9"/>
      <c r="I137" s="9"/>
      <c r="J137" s="9"/>
      <c r="K137" s="9"/>
    </row>
    <row r="138" spans="7:11" x14ac:dyDescent="0.3">
      <c r="G138" s="9"/>
      <c r="H138" s="9"/>
      <c r="I138" s="9"/>
      <c r="J138" s="9"/>
      <c r="K138" s="9"/>
    </row>
    <row r="139" spans="7:11" x14ac:dyDescent="0.3">
      <c r="G139" s="9"/>
      <c r="H139" s="9"/>
      <c r="I139" s="9"/>
      <c r="J139" s="9"/>
      <c r="K139" s="9"/>
    </row>
    <row r="140" spans="7:11" x14ac:dyDescent="0.3">
      <c r="G140" s="9"/>
      <c r="H140" s="9"/>
      <c r="I140" s="9"/>
      <c r="J140" s="9"/>
      <c r="K140" s="9"/>
    </row>
    <row r="141" spans="7:11" x14ac:dyDescent="0.3">
      <c r="G141" s="9"/>
      <c r="H141" s="9"/>
      <c r="I141" s="9"/>
      <c r="J141" s="9"/>
      <c r="K141" s="9"/>
    </row>
    <row r="142" spans="7:11" x14ac:dyDescent="0.3">
      <c r="G142" s="9"/>
      <c r="H142" s="9"/>
      <c r="I142" s="9"/>
      <c r="J142" s="9"/>
      <c r="K142" s="9"/>
    </row>
    <row r="143" spans="7:11" x14ac:dyDescent="0.3">
      <c r="G143" s="9"/>
      <c r="H143" s="9"/>
      <c r="I143" s="9"/>
      <c r="J143" s="9"/>
      <c r="K143" s="9"/>
    </row>
    <row r="144" spans="7:11" x14ac:dyDescent="0.3">
      <c r="G144" s="9"/>
      <c r="H144" s="9"/>
      <c r="I144" s="9"/>
      <c r="J144" s="9"/>
      <c r="K144" s="9"/>
    </row>
    <row r="145" spans="7:11" x14ac:dyDescent="0.3">
      <c r="G145" s="9"/>
      <c r="H145" s="9"/>
      <c r="I145" s="9"/>
      <c r="J145" s="9"/>
      <c r="K145" s="9"/>
    </row>
    <row r="146" spans="7:11" x14ac:dyDescent="0.3">
      <c r="G146" s="9"/>
      <c r="H146" s="9"/>
      <c r="I146" s="9"/>
      <c r="J146" s="9"/>
      <c r="K146" s="9"/>
    </row>
    <row r="147" spans="7:11" x14ac:dyDescent="0.3">
      <c r="G147" s="9"/>
      <c r="H147" s="9"/>
      <c r="I147" s="9"/>
      <c r="J147" s="9"/>
      <c r="K147" s="9"/>
    </row>
    <row r="148" spans="7:11" x14ac:dyDescent="0.3">
      <c r="G148" s="9"/>
      <c r="H148" s="9"/>
      <c r="I148" s="9"/>
      <c r="J148" s="9"/>
      <c r="K148" s="9"/>
    </row>
    <row r="149" spans="7:11" x14ac:dyDescent="0.3">
      <c r="G149" s="9"/>
      <c r="H149" s="9"/>
      <c r="I149" s="9"/>
      <c r="J149" s="9"/>
      <c r="K149" s="9"/>
    </row>
    <row r="150" spans="7:11" x14ac:dyDescent="0.3">
      <c r="G150" s="9"/>
      <c r="H150" s="9"/>
      <c r="I150" s="9"/>
      <c r="J150" s="9"/>
      <c r="K150" s="9"/>
    </row>
    <row r="151" spans="7:11" x14ac:dyDescent="0.3">
      <c r="G151" s="9"/>
      <c r="H151" s="9"/>
      <c r="I151" s="9"/>
      <c r="J151" s="9"/>
      <c r="K151" s="9"/>
    </row>
    <row r="152" spans="7:11" x14ac:dyDescent="0.3">
      <c r="G152" s="9"/>
      <c r="H152" s="9"/>
      <c r="I152" s="9"/>
      <c r="J152" s="9"/>
      <c r="K152" s="9"/>
    </row>
    <row r="153" spans="7:11" x14ac:dyDescent="0.3">
      <c r="G153" s="9"/>
      <c r="H153" s="9"/>
      <c r="I153" s="9"/>
      <c r="J153" s="9"/>
      <c r="K153" s="9"/>
    </row>
    <row r="154" spans="7:11" x14ac:dyDescent="0.3">
      <c r="G154" s="9"/>
      <c r="H154" s="9"/>
      <c r="I154" s="9"/>
      <c r="J154" s="9"/>
      <c r="K154" s="9"/>
    </row>
    <row r="155" spans="7:11" x14ac:dyDescent="0.3">
      <c r="G155" s="9"/>
      <c r="H155" s="9"/>
      <c r="I155" s="9"/>
      <c r="J155" s="9"/>
      <c r="K155" s="9"/>
    </row>
    <row r="156" spans="7:11" x14ac:dyDescent="0.3">
      <c r="G156" s="9"/>
      <c r="H156" s="9"/>
      <c r="I156" s="9"/>
      <c r="J156" s="9"/>
      <c r="K156" s="9"/>
    </row>
    <row r="157" spans="7:11" x14ac:dyDescent="0.3">
      <c r="G157" s="9"/>
      <c r="H157" s="9"/>
      <c r="I157" s="9"/>
      <c r="J157" s="9"/>
      <c r="K157" s="9"/>
    </row>
    <row r="158" spans="7:11" x14ac:dyDescent="0.3">
      <c r="G158" s="9"/>
      <c r="H158" s="9"/>
      <c r="I158" s="9"/>
      <c r="J158" s="9"/>
      <c r="K158" s="9"/>
    </row>
    <row r="159" spans="7:11" x14ac:dyDescent="0.3">
      <c r="G159" s="9"/>
      <c r="H159" s="9"/>
      <c r="I159" s="9"/>
      <c r="J159" s="9"/>
      <c r="K159" s="9"/>
    </row>
    <row r="160" spans="7:11" x14ac:dyDescent="0.3">
      <c r="G160" s="9"/>
      <c r="H160" s="9"/>
      <c r="I160" s="9"/>
      <c r="J160" s="9"/>
      <c r="K160" s="9"/>
    </row>
    <row r="161" spans="7:11" x14ac:dyDescent="0.3">
      <c r="G161" s="9"/>
      <c r="H161" s="9"/>
      <c r="I161" s="9"/>
      <c r="J161" s="9"/>
      <c r="K161" s="9"/>
    </row>
    <row r="162" spans="7:11" x14ac:dyDescent="0.3">
      <c r="G162" s="9"/>
      <c r="H162" s="9"/>
      <c r="I162" s="9"/>
      <c r="J162" s="9"/>
      <c r="K162" s="9"/>
    </row>
    <row r="163" spans="7:11" x14ac:dyDescent="0.3">
      <c r="G163" s="9"/>
      <c r="H163" s="9"/>
      <c r="I163" s="9"/>
      <c r="J163" s="9"/>
      <c r="K163" s="9"/>
    </row>
    <row r="164" spans="7:11" x14ac:dyDescent="0.3">
      <c r="G164" s="9"/>
      <c r="H164" s="9"/>
      <c r="I164" s="9"/>
      <c r="J164" s="9"/>
      <c r="K164" s="9"/>
    </row>
    <row r="165" spans="7:11" x14ac:dyDescent="0.3">
      <c r="G165" s="9"/>
      <c r="H165" s="9"/>
      <c r="I165" s="9"/>
      <c r="J165" s="9"/>
      <c r="K165" s="9"/>
    </row>
    <row r="166" spans="7:11" x14ac:dyDescent="0.3">
      <c r="G166" s="9"/>
      <c r="H166" s="9"/>
      <c r="I166" s="9"/>
      <c r="J166" s="9"/>
      <c r="K166" s="9"/>
    </row>
    <row r="167" spans="7:11" x14ac:dyDescent="0.3">
      <c r="G167" s="9"/>
      <c r="H167" s="9"/>
      <c r="I167" s="9"/>
      <c r="J167" s="9"/>
      <c r="K167" s="9"/>
    </row>
    <row r="168" spans="7:11" x14ac:dyDescent="0.3">
      <c r="G168" s="9"/>
      <c r="H168" s="9"/>
      <c r="I168" s="9"/>
      <c r="J168" s="9"/>
      <c r="K168" s="9"/>
    </row>
    <row r="169" spans="7:11" x14ac:dyDescent="0.3">
      <c r="G169" s="9"/>
      <c r="H169" s="9"/>
      <c r="I169" s="9"/>
      <c r="J169" s="9"/>
      <c r="K169" s="9"/>
    </row>
    <row r="170" spans="7:11" x14ac:dyDescent="0.3">
      <c r="G170" s="9"/>
      <c r="H170" s="9"/>
      <c r="I170" s="9"/>
      <c r="J170" s="9"/>
      <c r="K170" s="9"/>
    </row>
    <row r="171" spans="7:11" x14ac:dyDescent="0.3">
      <c r="G171" s="9"/>
      <c r="H171" s="9"/>
      <c r="I171" s="9"/>
      <c r="J171" s="9"/>
      <c r="K171" s="9"/>
    </row>
    <row r="172" spans="7:11" x14ac:dyDescent="0.3">
      <c r="G172" s="9"/>
      <c r="H172" s="9"/>
      <c r="I172" s="9"/>
      <c r="J172" s="9"/>
      <c r="K172" s="9"/>
    </row>
    <row r="173" spans="7:11" x14ac:dyDescent="0.3">
      <c r="G173" s="9"/>
      <c r="H173" s="9"/>
      <c r="I173" s="9"/>
      <c r="J173" s="9"/>
      <c r="K173" s="9"/>
    </row>
    <row r="174" spans="7:11" x14ac:dyDescent="0.3">
      <c r="G174" s="9"/>
      <c r="H174" s="9"/>
      <c r="I174" s="9"/>
      <c r="J174" s="9"/>
      <c r="K174" s="9"/>
    </row>
    <row r="175" spans="7:11" x14ac:dyDescent="0.3">
      <c r="G175" s="9"/>
      <c r="H175" s="9"/>
      <c r="I175" s="9"/>
      <c r="J175" s="9"/>
      <c r="K175" s="9"/>
    </row>
    <row r="176" spans="7:11" x14ac:dyDescent="0.3">
      <c r="G176" s="9"/>
      <c r="H176" s="9"/>
      <c r="I176" s="9"/>
      <c r="J176" s="9"/>
      <c r="K176" s="9"/>
    </row>
    <row r="177" spans="7:11" x14ac:dyDescent="0.3">
      <c r="G177" s="9"/>
      <c r="H177" s="9"/>
      <c r="I177" s="9"/>
      <c r="J177" s="9"/>
      <c r="K177" s="9"/>
    </row>
    <row r="178" spans="7:11" x14ac:dyDescent="0.3">
      <c r="G178" s="9"/>
      <c r="H178" s="9"/>
      <c r="I178" s="9"/>
      <c r="J178" s="9"/>
      <c r="K178" s="9"/>
    </row>
    <row r="179" spans="7:11" x14ac:dyDescent="0.3">
      <c r="G179" s="9"/>
      <c r="H179" s="9"/>
      <c r="I179" s="9"/>
      <c r="J179" s="9"/>
      <c r="K179" s="9"/>
    </row>
    <row r="180" spans="7:11" x14ac:dyDescent="0.3">
      <c r="G180" s="9"/>
      <c r="H180" s="9"/>
      <c r="I180" s="9"/>
      <c r="J180" s="9"/>
      <c r="K180" s="9"/>
    </row>
    <row r="181" spans="7:11" x14ac:dyDescent="0.3">
      <c r="G181" s="9"/>
      <c r="H181" s="9"/>
      <c r="I181" s="9"/>
      <c r="J181" s="9"/>
      <c r="K181" s="9"/>
    </row>
    <row r="182" spans="7:11" x14ac:dyDescent="0.3">
      <c r="G182" s="9"/>
      <c r="H182" s="9"/>
      <c r="I182" s="9"/>
      <c r="J182" s="9"/>
      <c r="K182" s="9"/>
    </row>
    <row r="183" spans="7:11" x14ac:dyDescent="0.3">
      <c r="G183" s="9"/>
      <c r="H183" s="9"/>
      <c r="I183" s="9"/>
      <c r="J183" s="9"/>
      <c r="K183" s="9"/>
    </row>
    <row r="184" spans="7:11" x14ac:dyDescent="0.3">
      <c r="G184" s="9"/>
      <c r="H184" s="9"/>
      <c r="I184" s="9"/>
      <c r="J184" s="9"/>
      <c r="K184" s="9"/>
    </row>
    <row r="185" spans="7:11" x14ac:dyDescent="0.3">
      <c r="G185" s="9"/>
      <c r="H185" s="9"/>
      <c r="I185" s="9"/>
      <c r="J185" s="9"/>
      <c r="K185" s="9"/>
    </row>
    <row r="186" spans="7:11" x14ac:dyDescent="0.3">
      <c r="G186" s="9"/>
      <c r="H186" s="9"/>
      <c r="I186" s="9"/>
      <c r="J186" s="9"/>
      <c r="K186" s="9"/>
    </row>
    <row r="187" spans="7:11" x14ac:dyDescent="0.3">
      <c r="G187" s="9"/>
      <c r="H187" s="9"/>
      <c r="I187" s="9"/>
      <c r="J187" s="9"/>
      <c r="K187" s="9"/>
    </row>
    <row r="188" spans="7:11" x14ac:dyDescent="0.3">
      <c r="G188" s="9"/>
      <c r="H188" s="9"/>
      <c r="I188" s="9"/>
      <c r="J188" s="9"/>
      <c r="K188" s="9"/>
    </row>
    <row r="189" spans="7:11" x14ac:dyDescent="0.3">
      <c r="G189" s="9"/>
      <c r="H189" s="9"/>
      <c r="I189" s="9"/>
      <c r="J189" s="9"/>
      <c r="K189" s="9"/>
    </row>
    <row r="190" spans="7:11" x14ac:dyDescent="0.3">
      <c r="G190" s="9"/>
      <c r="H190" s="9"/>
      <c r="I190" s="9"/>
      <c r="J190" s="9"/>
      <c r="K190" s="9"/>
    </row>
    <row r="191" spans="7:11" x14ac:dyDescent="0.3">
      <c r="G191" s="9"/>
      <c r="H191" s="9"/>
      <c r="I191" s="9"/>
      <c r="J191" s="9"/>
      <c r="K191" s="9"/>
    </row>
    <row r="192" spans="7:11" x14ac:dyDescent="0.3">
      <c r="G192" s="9"/>
      <c r="H192" s="9"/>
      <c r="I192" s="9"/>
      <c r="J192" s="9"/>
      <c r="K192" s="9"/>
    </row>
    <row r="193" spans="7:11" x14ac:dyDescent="0.3">
      <c r="G193" s="9"/>
      <c r="H193" s="9"/>
      <c r="I193" s="9"/>
      <c r="J193" s="9"/>
      <c r="K193" s="9"/>
    </row>
    <row r="194" spans="7:11" x14ac:dyDescent="0.3">
      <c r="G194" s="9"/>
      <c r="H194" s="9"/>
      <c r="I194" s="9"/>
      <c r="J194" s="9"/>
      <c r="K194" s="9"/>
    </row>
    <row r="195" spans="7:11" x14ac:dyDescent="0.3">
      <c r="G195" s="9"/>
      <c r="H195" s="9"/>
      <c r="I195" s="9"/>
      <c r="J195" s="9"/>
      <c r="K195" s="9"/>
    </row>
    <row r="196" spans="7:11" x14ac:dyDescent="0.3">
      <c r="G196" s="9"/>
      <c r="H196" s="9"/>
      <c r="I196" s="9"/>
      <c r="J196" s="9"/>
      <c r="K196" s="9"/>
    </row>
    <row r="197" spans="7:11" x14ac:dyDescent="0.3">
      <c r="G197" s="9"/>
      <c r="H197" s="9"/>
      <c r="I197" s="9"/>
      <c r="J197" s="9"/>
      <c r="K197" s="9"/>
    </row>
    <row r="198" spans="7:11" x14ac:dyDescent="0.3">
      <c r="G198" s="9"/>
      <c r="H198" s="9"/>
      <c r="I198" s="9"/>
      <c r="J198" s="9"/>
      <c r="K198" s="9"/>
    </row>
    <row r="199" spans="7:11" x14ac:dyDescent="0.3">
      <c r="G199" s="9"/>
      <c r="H199" s="9"/>
      <c r="I199" s="9"/>
      <c r="J199" s="9"/>
      <c r="K199" s="9"/>
    </row>
    <row r="200" spans="7:11" x14ac:dyDescent="0.3">
      <c r="G200" s="9"/>
      <c r="H200" s="9"/>
      <c r="I200" s="9"/>
      <c r="J200" s="9"/>
      <c r="K200" s="9"/>
    </row>
    <row r="201" spans="7:11" x14ac:dyDescent="0.3">
      <c r="G201" s="9"/>
      <c r="H201" s="9"/>
      <c r="I201" s="9"/>
      <c r="J201" s="9"/>
      <c r="K201" s="9"/>
    </row>
    <row r="202" spans="7:11" x14ac:dyDescent="0.3">
      <c r="G202" s="9"/>
      <c r="H202" s="9"/>
      <c r="I202" s="9"/>
      <c r="J202" s="9"/>
      <c r="K202" s="9"/>
    </row>
    <row r="203" spans="7:11" x14ac:dyDescent="0.3">
      <c r="G203" s="9"/>
      <c r="H203" s="9"/>
      <c r="I203" s="9"/>
      <c r="J203" s="9"/>
      <c r="K203" s="9"/>
    </row>
    <row r="204" spans="7:11" x14ac:dyDescent="0.3">
      <c r="G204" s="9"/>
      <c r="H204" s="9"/>
      <c r="I204" s="9"/>
      <c r="J204" s="9"/>
      <c r="K204" s="9"/>
    </row>
    <row r="205" spans="7:11" x14ac:dyDescent="0.3">
      <c r="G205" s="9"/>
      <c r="H205" s="9"/>
      <c r="I205" s="9"/>
      <c r="J205" s="9"/>
      <c r="K205" s="9"/>
    </row>
    <row r="206" spans="7:11" x14ac:dyDescent="0.3">
      <c r="G206" s="9"/>
      <c r="H206" s="9"/>
      <c r="I206" s="9"/>
      <c r="J206" s="9"/>
      <c r="K206" s="9"/>
    </row>
    <row r="207" spans="7:11" x14ac:dyDescent="0.3">
      <c r="G207" s="9"/>
      <c r="H207" s="9"/>
      <c r="I207" s="9"/>
      <c r="J207" s="9"/>
      <c r="K207" s="9"/>
    </row>
    <row r="208" spans="7:11" x14ac:dyDescent="0.3">
      <c r="G208" s="9"/>
      <c r="H208" s="9"/>
      <c r="I208" s="9"/>
      <c r="J208" s="9"/>
      <c r="K208" s="9"/>
    </row>
    <row r="209" spans="7:11" x14ac:dyDescent="0.3">
      <c r="G209" s="9"/>
      <c r="H209" s="9"/>
      <c r="I209" s="9"/>
      <c r="J209" s="9"/>
      <c r="K209" s="9"/>
    </row>
    <row r="210" spans="7:11" x14ac:dyDescent="0.3">
      <c r="G210" s="9"/>
      <c r="H210" s="9"/>
      <c r="I210" s="9"/>
      <c r="J210" s="9"/>
      <c r="K210" s="9"/>
    </row>
    <row r="211" spans="7:11" x14ac:dyDescent="0.3">
      <c r="G211" s="9"/>
      <c r="H211" s="9"/>
      <c r="I211" s="9"/>
      <c r="J211" s="9"/>
      <c r="K211" s="9"/>
    </row>
    <row r="212" spans="7:11" x14ac:dyDescent="0.3">
      <c r="G212" s="9"/>
      <c r="H212" s="9"/>
      <c r="I212" s="9"/>
      <c r="J212" s="9"/>
      <c r="K212" s="9"/>
    </row>
    <row r="213" spans="7:11" x14ac:dyDescent="0.3">
      <c r="G213" s="9"/>
      <c r="H213" s="9"/>
      <c r="I213" s="9"/>
      <c r="J213" s="9"/>
      <c r="K213" s="9"/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8AF7-25DA-4414-8A03-38B9923857E2}">
  <dimension ref="A1:R63"/>
  <sheetViews>
    <sheetView topLeftCell="A49" workbookViewId="0">
      <selection activeCell="F57" activeCellId="2" sqref="D57:D60 E58:E59 F57:F60"/>
    </sheetView>
  </sheetViews>
  <sheetFormatPr defaultColWidth="9.1796875" defaultRowHeight="14" x14ac:dyDescent="0.3"/>
  <cols>
    <col min="1" max="1" width="9.1796875" style="1"/>
    <col min="2" max="2" width="26.54296875" style="1" bestFit="1" customWidth="1"/>
    <col min="3" max="3" width="18.1796875" style="1" customWidth="1"/>
    <col min="4" max="16384" width="9.1796875" style="1"/>
  </cols>
  <sheetData>
    <row r="1" spans="1:18" x14ac:dyDescent="0.3">
      <c r="A1" s="3" t="s">
        <v>101</v>
      </c>
      <c r="G1" s="6" t="s">
        <v>14</v>
      </c>
      <c r="H1" s="36" t="s">
        <v>14</v>
      </c>
      <c r="I1" s="6" t="s">
        <v>15</v>
      </c>
      <c r="J1" s="36" t="s">
        <v>15</v>
      </c>
      <c r="K1" s="6" t="s">
        <v>16</v>
      </c>
      <c r="L1" s="36" t="s">
        <v>16</v>
      </c>
      <c r="M1" s="6" t="s">
        <v>17</v>
      </c>
      <c r="N1" s="36" t="s">
        <v>17</v>
      </c>
      <c r="O1" s="6" t="s">
        <v>18</v>
      </c>
      <c r="P1" s="36" t="s">
        <v>18</v>
      </c>
      <c r="Q1" s="6" t="s">
        <v>19</v>
      </c>
      <c r="R1" s="36" t="s">
        <v>19</v>
      </c>
    </row>
    <row r="2" spans="1:18" ht="28" x14ac:dyDescent="0.3">
      <c r="B2" s="33" t="s">
        <v>102</v>
      </c>
      <c r="G2" s="3" t="s">
        <v>112</v>
      </c>
      <c r="H2" s="37" t="s">
        <v>113</v>
      </c>
      <c r="I2" s="3" t="s">
        <v>112</v>
      </c>
      <c r="J2" s="37" t="s">
        <v>113</v>
      </c>
      <c r="K2" s="3" t="s">
        <v>112</v>
      </c>
      <c r="L2" s="37" t="s">
        <v>113</v>
      </c>
      <c r="M2" s="3" t="s">
        <v>112</v>
      </c>
      <c r="N2" s="37" t="s">
        <v>113</v>
      </c>
      <c r="O2" s="3" t="s">
        <v>112</v>
      </c>
      <c r="P2" s="37" t="s">
        <v>113</v>
      </c>
      <c r="Q2" s="3" t="s">
        <v>112</v>
      </c>
      <c r="R2" s="37" t="s">
        <v>113</v>
      </c>
    </row>
    <row r="3" spans="1:18" ht="28" x14ac:dyDescent="0.3">
      <c r="B3" s="34" t="s">
        <v>108</v>
      </c>
      <c r="D3" s="12" t="s">
        <v>109</v>
      </c>
      <c r="E3" s="12" t="s">
        <v>110</v>
      </c>
      <c r="F3" s="35" t="s">
        <v>111</v>
      </c>
      <c r="H3" s="38"/>
      <c r="J3" s="38"/>
      <c r="L3" s="38"/>
      <c r="N3" s="38"/>
      <c r="P3" s="38"/>
      <c r="R3" s="38"/>
    </row>
    <row r="4" spans="1:18" ht="14.5" x14ac:dyDescent="0.35">
      <c r="B4" s="1" t="s">
        <v>103</v>
      </c>
      <c r="D4" s="108"/>
      <c r="E4" s="20"/>
      <c r="F4" s="107"/>
      <c r="G4" s="52">
        <f>D4*F4</f>
        <v>0</v>
      </c>
      <c r="H4" s="53">
        <v>0</v>
      </c>
      <c r="I4" s="52">
        <f t="shared" ref="I4:P4" si="0">G4*1.03</f>
        <v>0</v>
      </c>
      <c r="J4" s="53">
        <f t="shared" si="0"/>
        <v>0</v>
      </c>
      <c r="K4" s="52">
        <f t="shared" si="0"/>
        <v>0</v>
      </c>
      <c r="L4" s="53">
        <f t="shared" si="0"/>
        <v>0</v>
      </c>
      <c r="M4" s="52">
        <f t="shared" si="0"/>
        <v>0</v>
      </c>
      <c r="N4" s="53">
        <f t="shared" si="0"/>
        <v>0</v>
      </c>
      <c r="O4" s="52">
        <f t="shared" si="0"/>
        <v>0</v>
      </c>
      <c r="P4" s="53">
        <f t="shared" si="0"/>
        <v>0</v>
      </c>
      <c r="Q4" s="52">
        <f>G4+I4+K4+M4+O4</f>
        <v>0</v>
      </c>
      <c r="R4" s="53">
        <f>H4+J4+L4+N4+P4</f>
        <v>0</v>
      </c>
    </row>
    <row r="5" spans="1:18" ht="14.5" x14ac:dyDescent="0.35">
      <c r="B5" s="1" t="s">
        <v>104</v>
      </c>
      <c r="D5" s="108"/>
      <c r="E5" s="108"/>
      <c r="F5" s="107"/>
      <c r="G5" s="52">
        <f>D5*E5*F5</f>
        <v>0</v>
      </c>
      <c r="H5" s="53">
        <v>0</v>
      </c>
      <c r="I5" s="52">
        <f t="shared" ref="I5:J8" si="1">G5*1.03</f>
        <v>0</v>
      </c>
      <c r="J5" s="53">
        <f t="shared" si="1"/>
        <v>0</v>
      </c>
      <c r="K5" s="52">
        <f t="shared" ref="K5:K7" si="2">I5*1.03</f>
        <v>0</v>
      </c>
      <c r="L5" s="53">
        <f t="shared" ref="L5:L7" si="3">J5*1.03</f>
        <v>0</v>
      </c>
      <c r="M5" s="52">
        <f t="shared" ref="M5:M7" si="4">K5*1.03</f>
        <v>0</v>
      </c>
      <c r="N5" s="53">
        <f t="shared" ref="N5:N7" si="5">L5*1.03</f>
        <v>0</v>
      </c>
      <c r="O5" s="52">
        <f t="shared" ref="O5:O7" si="6">M5*1.03</f>
        <v>0</v>
      </c>
      <c r="P5" s="53">
        <f t="shared" ref="P5:P7" si="7">N5*1.03</f>
        <v>0</v>
      </c>
      <c r="Q5" s="52">
        <f t="shared" ref="Q5:Q7" si="8">G5+I5+K5+M5+O5</f>
        <v>0</v>
      </c>
      <c r="R5" s="53">
        <f t="shared" ref="R5:R7" si="9">H5+J5+L5+N5+P5</f>
        <v>0</v>
      </c>
    </row>
    <row r="6" spans="1:18" ht="14.5" x14ac:dyDescent="0.35">
      <c r="B6" s="1" t="s">
        <v>105</v>
      </c>
      <c r="D6" s="108"/>
      <c r="E6" s="108"/>
      <c r="F6" s="107"/>
      <c r="G6" s="52">
        <f>D6*E6*F6</f>
        <v>0</v>
      </c>
      <c r="H6" s="53">
        <v>0</v>
      </c>
      <c r="I6" s="52">
        <f t="shared" si="1"/>
        <v>0</v>
      </c>
      <c r="J6" s="53">
        <f t="shared" si="1"/>
        <v>0</v>
      </c>
      <c r="K6" s="52">
        <f t="shared" si="2"/>
        <v>0</v>
      </c>
      <c r="L6" s="53">
        <f t="shared" si="3"/>
        <v>0</v>
      </c>
      <c r="M6" s="52">
        <f t="shared" si="4"/>
        <v>0</v>
      </c>
      <c r="N6" s="53">
        <f t="shared" si="5"/>
        <v>0</v>
      </c>
      <c r="O6" s="52">
        <f t="shared" si="6"/>
        <v>0</v>
      </c>
      <c r="P6" s="53">
        <f t="shared" si="7"/>
        <v>0</v>
      </c>
      <c r="Q6" s="52">
        <f t="shared" si="8"/>
        <v>0</v>
      </c>
      <c r="R6" s="53">
        <f t="shared" si="9"/>
        <v>0</v>
      </c>
    </row>
    <row r="7" spans="1:18" ht="14.5" x14ac:dyDescent="0.35">
      <c r="B7" s="1" t="s">
        <v>106</v>
      </c>
      <c r="D7" s="108"/>
      <c r="E7" s="42"/>
      <c r="F7" s="107"/>
      <c r="G7" s="52">
        <f>D7*F7</f>
        <v>0</v>
      </c>
      <c r="H7" s="53">
        <v>0</v>
      </c>
      <c r="I7" s="52">
        <f t="shared" si="1"/>
        <v>0</v>
      </c>
      <c r="J7" s="53">
        <f t="shared" si="1"/>
        <v>0</v>
      </c>
      <c r="K7" s="52">
        <f t="shared" si="2"/>
        <v>0</v>
      </c>
      <c r="L7" s="53">
        <f t="shared" si="3"/>
        <v>0</v>
      </c>
      <c r="M7" s="52">
        <f t="shared" si="4"/>
        <v>0</v>
      </c>
      <c r="N7" s="53">
        <f t="shared" si="5"/>
        <v>0</v>
      </c>
      <c r="O7" s="52">
        <f t="shared" si="6"/>
        <v>0</v>
      </c>
      <c r="P7" s="53">
        <f t="shared" si="7"/>
        <v>0</v>
      </c>
      <c r="Q7" s="52">
        <f t="shared" si="8"/>
        <v>0</v>
      </c>
      <c r="R7" s="53">
        <f t="shared" si="9"/>
        <v>0</v>
      </c>
    </row>
    <row r="8" spans="1:18" ht="14.5" x14ac:dyDescent="0.35">
      <c r="B8" s="1" t="s">
        <v>107</v>
      </c>
      <c r="D8" s="108"/>
      <c r="E8" s="42"/>
      <c r="F8" s="107"/>
      <c r="G8" s="54">
        <f>D8*F8</f>
        <v>0</v>
      </c>
      <c r="H8" s="55">
        <v>0</v>
      </c>
      <c r="I8" s="54">
        <f t="shared" si="1"/>
        <v>0</v>
      </c>
      <c r="J8" s="55">
        <f t="shared" si="1"/>
        <v>0</v>
      </c>
      <c r="K8" s="54">
        <f t="shared" ref="K8:P8" si="10">I8*1.03</f>
        <v>0</v>
      </c>
      <c r="L8" s="55">
        <f t="shared" si="10"/>
        <v>0</v>
      </c>
      <c r="M8" s="54">
        <f t="shared" si="10"/>
        <v>0</v>
      </c>
      <c r="N8" s="55">
        <f t="shared" si="10"/>
        <v>0</v>
      </c>
      <c r="O8" s="54">
        <f t="shared" si="10"/>
        <v>0</v>
      </c>
      <c r="P8" s="55">
        <f t="shared" si="10"/>
        <v>0</v>
      </c>
      <c r="Q8" s="54">
        <f>G8+I8+K8+M8+O8</f>
        <v>0</v>
      </c>
      <c r="R8" s="55">
        <f>H8+J8+L8+N8+P8</f>
        <v>0</v>
      </c>
    </row>
    <row r="9" spans="1:18" s="7" customFormat="1" x14ac:dyDescent="0.3">
      <c r="B9" s="7" t="s">
        <v>114</v>
      </c>
      <c r="G9" s="56">
        <f>SUM(G4:G8)</f>
        <v>0</v>
      </c>
      <c r="H9" s="57">
        <f>SUM(H4:H8)</f>
        <v>0</v>
      </c>
      <c r="I9" s="56">
        <f t="shared" ref="I9:P9" si="11">SUM(I4:I8)</f>
        <v>0</v>
      </c>
      <c r="J9" s="57">
        <f t="shared" si="11"/>
        <v>0</v>
      </c>
      <c r="K9" s="56">
        <f t="shared" si="11"/>
        <v>0</v>
      </c>
      <c r="L9" s="57">
        <f t="shared" si="11"/>
        <v>0</v>
      </c>
      <c r="M9" s="56">
        <f t="shared" si="11"/>
        <v>0</v>
      </c>
      <c r="N9" s="57">
        <f t="shared" si="11"/>
        <v>0</v>
      </c>
      <c r="O9" s="56">
        <f t="shared" si="11"/>
        <v>0</v>
      </c>
      <c r="P9" s="57">
        <f t="shared" si="11"/>
        <v>0</v>
      </c>
      <c r="Q9" s="56">
        <f>G9+I9+K9+M9+O9</f>
        <v>0</v>
      </c>
      <c r="R9" s="57">
        <f>H9+J9+L9+N9+P9</f>
        <v>0</v>
      </c>
    </row>
    <row r="10" spans="1:18" x14ac:dyDescent="0.3">
      <c r="G10" s="52"/>
      <c r="H10" s="53"/>
      <c r="I10" s="52"/>
      <c r="J10" s="53"/>
      <c r="K10" s="52"/>
      <c r="L10" s="53"/>
      <c r="M10" s="52"/>
      <c r="N10" s="53"/>
      <c r="O10" s="52"/>
      <c r="P10" s="53"/>
      <c r="Q10" s="52"/>
      <c r="R10" s="53"/>
    </row>
    <row r="11" spans="1:18" x14ac:dyDescent="0.3">
      <c r="G11" s="60" t="s">
        <v>14</v>
      </c>
      <c r="H11" s="61" t="s">
        <v>14</v>
      </c>
      <c r="I11" s="60" t="s">
        <v>15</v>
      </c>
      <c r="J11" s="61" t="s">
        <v>15</v>
      </c>
      <c r="K11" s="60" t="s">
        <v>16</v>
      </c>
      <c r="L11" s="61" t="s">
        <v>16</v>
      </c>
      <c r="M11" s="60" t="s">
        <v>17</v>
      </c>
      <c r="N11" s="61" t="s">
        <v>17</v>
      </c>
      <c r="O11" s="60" t="s">
        <v>18</v>
      </c>
      <c r="P11" s="61" t="s">
        <v>18</v>
      </c>
      <c r="Q11" s="60" t="s">
        <v>19</v>
      </c>
      <c r="R11" s="61" t="s">
        <v>19</v>
      </c>
    </row>
    <row r="12" spans="1:18" ht="28" x14ac:dyDescent="0.3">
      <c r="B12" s="7"/>
      <c r="G12" s="62" t="s">
        <v>112</v>
      </c>
      <c r="H12" s="63" t="s">
        <v>113</v>
      </c>
      <c r="I12" s="62" t="s">
        <v>112</v>
      </c>
      <c r="J12" s="63" t="s">
        <v>113</v>
      </c>
      <c r="K12" s="62" t="s">
        <v>112</v>
      </c>
      <c r="L12" s="63" t="s">
        <v>113</v>
      </c>
      <c r="M12" s="62" t="s">
        <v>112</v>
      </c>
      <c r="N12" s="63" t="s">
        <v>113</v>
      </c>
      <c r="O12" s="62" t="s">
        <v>112</v>
      </c>
      <c r="P12" s="63" t="s">
        <v>113</v>
      </c>
      <c r="Q12" s="62" t="s">
        <v>112</v>
      </c>
      <c r="R12" s="63" t="s">
        <v>113</v>
      </c>
    </row>
    <row r="13" spans="1:18" ht="28" x14ac:dyDescent="0.3">
      <c r="B13" s="7" t="s">
        <v>115</v>
      </c>
      <c r="D13" s="12" t="s">
        <v>109</v>
      </c>
      <c r="E13" s="12" t="s">
        <v>110</v>
      </c>
      <c r="F13" s="35" t="s">
        <v>111</v>
      </c>
      <c r="G13" s="52"/>
      <c r="H13" s="53"/>
      <c r="I13" s="52"/>
      <c r="J13" s="53"/>
      <c r="K13" s="52"/>
      <c r="L13" s="53"/>
      <c r="M13" s="52"/>
      <c r="N13" s="53"/>
      <c r="O13" s="52"/>
      <c r="P13" s="53"/>
      <c r="Q13" s="52"/>
      <c r="R13" s="53"/>
    </row>
    <row r="14" spans="1:18" x14ac:dyDescent="0.3">
      <c r="B14" s="7" t="s">
        <v>116</v>
      </c>
      <c r="D14" s="32"/>
      <c r="E14" s="32"/>
      <c r="F14" s="32"/>
      <c r="G14" s="52"/>
      <c r="H14" s="53"/>
      <c r="I14" s="52"/>
      <c r="J14" s="53"/>
      <c r="K14" s="52"/>
      <c r="L14" s="53"/>
      <c r="M14" s="52"/>
      <c r="N14" s="53"/>
      <c r="O14" s="52"/>
      <c r="P14" s="53"/>
      <c r="Q14" s="52"/>
      <c r="R14" s="53"/>
    </row>
    <row r="15" spans="1:18" ht="14.5" x14ac:dyDescent="0.35">
      <c r="B15" s="1" t="s">
        <v>103</v>
      </c>
      <c r="D15" s="106"/>
      <c r="E15" s="20"/>
      <c r="F15" s="106"/>
      <c r="G15" s="52">
        <f>D15*F15</f>
        <v>0</v>
      </c>
      <c r="H15" s="53">
        <v>0</v>
      </c>
      <c r="I15" s="52">
        <f t="shared" ref="I15:P15" si="12">G15*1.03</f>
        <v>0</v>
      </c>
      <c r="J15" s="53">
        <f t="shared" si="12"/>
        <v>0</v>
      </c>
      <c r="K15" s="52">
        <f t="shared" si="12"/>
        <v>0</v>
      </c>
      <c r="L15" s="53">
        <f t="shared" si="12"/>
        <v>0</v>
      </c>
      <c r="M15" s="52">
        <f t="shared" si="12"/>
        <v>0</v>
      </c>
      <c r="N15" s="53">
        <f t="shared" si="12"/>
        <v>0</v>
      </c>
      <c r="O15" s="52">
        <f t="shared" si="12"/>
        <v>0</v>
      </c>
      <c r="P15" s="53">
        <f t="shared" si="12"/>
        <v>0</v>
      </c>
      <c r="Q15" s="52">
        <f>G15+I15+K15+M15+O15</f>
        <v>0</v>
      </c>
      <c r="R15" s="53">
        <f>H15+J15+L15+N15+P15</f>
        <v>0</v>
      </c>
    </row>
    <row r="16" spans="1:18" ht="14.5" x14ac:dyDescent="0.35">
      <c r="B16" s="1" t="s">
        <v>104</v>
      </c>
      <c r="D16" s="106"/>
      <c r="E16" s="106"/>
      <c r="F16" s="106"/>
      <c r="G16" s="52">
        <f>D16*E16*F16</f>
        <v>0</v>
      </c>
      <c r="H16" s="53">
        <v>0</v>
      </c>
      <c r="I16" s="52">
        <f t="shared" ref="I16:J18" si="13">G16*1.03</f>
        <v>0</v>
      </c>
      <c r="J16" s="53">
        <f t="shared" si="13"/>
        <v>0</v>
      </c>
      <c r="K16" s="52">
        <f t="shared" ref="K16:K18" si="14">I16*1.03</f>
        <v>0</v>
      </c>
      <c r="L16" s="53">
        <f t="shared" ref="L16:L18" si="15">J16*1.03</f>
        <v>0</v>
      </c>
      <c r="M16" s="52">
        <f t="shared" ref="M16:M18" si="16">K16*1.03</f>
        <v>0</v>
      </c>
      <c r="N16" s="53">
        <f t="shared" ref="N16:N18" si="17">L16*1.03</f>
        <v>0</v>
      </c>
      <c r="O16" s="52">
        <f t="shared" ref="O16:O18" si="18">M16*1.03</f>
        <v>0</v>
      </c>
      <c r="P16" s="53">
        <f t="shared" ref="P16:P18" si="19">N16*1.03</f>
        <v>0</v>
      </c>
      <c r="Q16" s="52">
        <f t="shared" ref="Q16:Q18" si="20">G16+I16+K16+M16+O16</f>
        <v>0</v>
      </c>
      <c r="R16" s="53">
        <f t="shared" ref="R16:R18" si="21">H16+J16+L16+N16+P16</f>
        <v>0</v>
      </c>
    </row>
    <row r="17" spans="2:18" ht="14.5" x14ac:dyDescent="0.35">
      <c r="B17" s="1" t="s">
        <v>105</v>
      </c>
      <c r="D17" s="106"/>
      <c r="E17" s="106"/>
      <c r="F17" s="106"/>
      <c r="G17" s="52">
        <f>D17*E17*F17</f>
        <v>0</v>
      </c>
      <c r="H17" s="53">
        <v>0</v>
      </c>
      <c r="I17" s="52">
        <f t="shared" si="13"/>
        <v>0</v>
      </c>
      <c r="J17" s="53">
        <f t="shared" si="13"/>
        <v>0</v>
      </c>
      <c r="K17" s="52">
        <f t="shared" si="14"/>
        <v>0</v>
      </c>
      <c r="L17" s="53">
        <f t="shared" si="15"/>
        <v>0</v>
      </c>
      <c r="M17" s="52">
        <f t="shared" si="16"/>
        <v>0</v>
      </c>
      <c r="N17" s="53">
        <f t="shared" si="17"/>
        <v>0</v>
      </c>
      <c r="O17" s="52">
        <f t="shared" si="18"/>
        <v>0</v>
      </c>
      <c r="P17" s="53">
        <f t="shared" si="19"/>
        <v>0</v>
      </c>
      <c r="Q17" s="52">
        <f t="shared" si="20"/>
        <v>0</v>
      </c>
      <c r="R17" s="53">
        <f t="shared" si="21"/>
        <v>0</v>
      </c>
    </row>
    <row r="18" spans="2:18" ht="14.5" x14ac:dyDescent="0.35">
      <c r="B18" s="1" t="s">
        <v>106</v>
      </c>
      <c r="D18" s="106"/>
      <c r="E18" s="20"/>
      <c r="F18" s="106"/>
      <c r="G18" s="86">
        <f>D18*F18</f>
        <v>0</v>
      </c>
      <c r="H18" s="55">
        <v>0</v>
      </c>
      <c r="I18" s="54">
        <f t="shared" si="13"/>
        <v>0</v>
      </c>
      <c r="J18" s="55">
        <f t="shared" si="13"/>
        <v>0</v>
      </c>
      <c r="K18" s="54">
        <f t="shared" si="14"/>
        <v>0</v>
      </c>
      <c r="L18" s="55">
        <f t="shared" si="15"/>
        <v>0</v>
      </c>
      <c r="M18" s="54">
        <f t="shared" si="16"/>
        <v>0</v>
      </c>
      <c r="N18" s="55">
        <f t="shared" si="17"/>
        <v>0</v>
      </c>
      <c r="O18" s="54">
        <f t="shared" si="18"/>
        <v>0</v>
      </c>
      <c r="P18" s="55">
        <f t="shared" si="19"/>
        <v>0</v>
      </c>
      <c r="Q18" s="54">
        <f t="shared" si="20"/>
        <v>0</v>
      </c>
      <c r="R18" s="55">
        <f t="shared" si="21"/>
        <v>0</v>
      </c>
    </row>
    <row r="19" spans="2:18" x14ac:dyDescent="0.3">
      <c r="B19" s="7" t="s">
        <v>117</v>
      </c>
      <c r="G19" s="56">
        <f>SUM(G15:G18)</f>
        <v>0</v>
      </c>
      <c r="H19" s="57">
        <f>SUM(H15:H18)</f>
        <v>0</v>
      </c>
      <c r="I19" s="56">
        <f t="shared" ref="I19:P19" si="22">SUM(I15:I18)</f>
        <v>0</v>
      </c>
      <c r="J19" s="57">
        <f t="shared" si="22"/>
        <v>0</v>
      </c>
      <c r="K19" s="56">
        <f t="shared" si="22"/>
        <v>0</v>
      </c>
      <c r="L19" s="57">
        <f t="shared" si="22"/>
        <v>0</v>
      </c>
      <c r="M19" s="56">
        <f t="shared" si="22"/>
        <v>0</v>
      </c>
      <c r="N19" s="57">
        <f t="shared" si="22"/>
        <v>0</v>
      </c>
      <c r="O19" s="56">
        <f t="shared" si="22"/>
        <v>0</v>
      </c>
      <c r="P19" s="57">
        <f t="shared" si="22"/>
        <v>0</v>
      </c>
      <c r="Q19" s="56">
        <f>G19+I19+K19+M19+O19</f>
        <v>0</v>
      </c>
      <c r="R19" s="57">
        <f>H19+J19+L19+N19+P19</f>
        <v>0</v>
      </c>
    </row>
    <row r="20" spans="2:18" x14ac:dyDescent="0.3"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3"/>
    </row>
    <row r="21" spans="2:18" x14ac:dyDescent="0.3">
      <c r="G21" s="60" t="s">
        <v>14</v>
      </c>
      <c r="H21" s="61" t="s">
        <v>14</v>
      </c>
      <c r="I21" s="60" t="s">
        <v>15</v>
      </c>
      <c r="J21" s="61" t="s">
        <v>15</v>
      </c>
      <c r="K21" s="60" t="s">
        <v>16</v>
      </c>
      <c r="L21" s="61" t="s">
        <v>16</v>
      </c>
      <c r="M21" s="60" t="s">
        <v>17</v>
      </c>
      <c r="N21" s="61" t="s">
        <v>17</v>
      </c>
      <c r="O21" s="60" t="s">
        <v>18</v>
      </c>
      <c r="P21" s="61" t="s">
        <v>18</v>
      </c>
      <c r="Q21" s="60" t="s">
        <v>19</v>
      </c>
      <c r="R21" s="61" t="s">
        <v>19</v>
      </c>
    </row>
    <row r="22" spans="2:18" ht="28" x14ac:dyDescent="0.3">
      <c r="B22" s="7"/>
      <c r="G22" s="62" t="s">
        <v>112</v>
      </c>
      <c r="H22" s="63" t="s">
        <v>113</v>
      </c>
      <c r="I22" s="62" t="s">
        <v>112</v>
      </c>
      <c r="J22" s="63" t="s">
        <v>113</v>
      </c>
      <c r="K22" s="62" t="s">
        <v>112</v>
      </c>
      <c r="L22" s="63" t="s">
        <v>113</v>
      </c>
      <c r="M22" s="62" t="s">
        <v>112</v>
      </c>
      <c r="N22" s="63" t="s">
        <v>113</v>
      </c>
      <c r="O22" s="62" t="s">
        <v>112</v>
      </c>
      <c r="P22" s="63" t="s">
        <v>113</v>
      </c>
      <c r="Q22" s="62" t="s">
        <v>112</v>
      </c>
      <c r="R22" s="63" t="s">
        <v>113</v>
      </c>
    </row>
    <row r="23" spans="2:18" ht="28" x14ac:dyDescent="0.3">
      <c r="B23" s="7" t="s">
        <v>118</v>
      </c>
      <c r="D23" s="12" t="s">
        <v>109</v>
      </c>
      <c r="E23" s="12" t="s">
        <v>110</v>
      </c>
      <c r="F23" s="35" t="s">
        <v>111</v>
      </c>
      <c r="G23" s="52"/>
      <c r="H23" s="53"/>
      <c r="I23" s="52"/>
      <c r="J23" s="53"/>
      <c r="K23" s="52"/>
      <c r="L23" s="53"/>
      <c r="M23" s="52"/>
      <c r="N23" s="53"/>
      <c r="O23" s="52"/>
      <c r="P23" s="53"/>
      <c r="Q23" s="52"/>
      <c r="R23" s="53"/>
    </row>
    <row r="24" spans="2:18" x14ac:dyDescent="0.3">
      <c r="B24" s="7" t="s">
        <v>119</v>
      </c>
      <c r="D24" s="32"/>
      <c r="E24" s="32"/>
      <c r="F24" s="32"/>
      <c r="G24" s="52"/>
      <c r="H24" s="53"/>
      <c r="I24" s="52"/>
      <c r="J24" s="53"/>
      <c r="K24" s="52"/>
      <c r="L24" s="53"/>
      <c r="M24" s="52"/>
      <c r="N24" s="53"/>
      <c r="O24" s="52"/>
      <c r="P24" s="53"/>
      <c r="Q24" s="52"/>
      <c r="R24" s="53"/>
    </row>
    <row r="25" spans="2:18" ht="14.5" x14ac:dyDescent="0.35">
      <c r="B25" s="1" t="s">
        <v>103</v>
      </c>
      <c r="D25" s="106"/>
      <c r="E25" s="20"/>
      <c r="F25" s="106"/>
      <c r="G25" s="52">
        <f>D25*F25</f>
        <v>0</v>
      </c>
      <c r="H25" s="53">
        <v>0</v>
      </c>
      <c r="I25" s="52">
        <f t="shared" ref="I25:P25" si="23">G25*1.03</f>
        <v>0</v>
      </c>
      <c r="J25" s="53">
        <f t="shared" si="23"/>
        <v>0</v>
      </c>
      <c r="K25" s="52">
        <f t="shared" si="23"/>
        <v>0</v>
      </c>
      <c r="L25" s="53">
        <f t="shared" si="23"/>
        <v>0</v>
      </c>
      <c r="M25" s="52">
        <f t="shared" si="23"/>
        <v>0</v>
      </c>
      <c r="N25" s="53">
        <f t="shared" si="23"/>
        <v>0</v>
      </c>
      <c r="O25" s="52">
        <f t="shared" si="23"/>
        <v>0</v>
      </c>
      <c r="P25" s="53">
        <f t="shared" si="23"/>
        <v>0</v>
      </c>
      <c r="Q25" s="52">
        <f>G25+I25+K25+M25+O25</f>
        <v>0</v>
      </c>
      <c r="R25" s="53">
        <f>H25+J25+L25+N25+P25</f>
        <v>0</v>
      </c>
    </row>
    <row r="26" spans="2:18" ht="14.5" x14ac:dyDescent="0.35">
      <c r="B26" s="1" t="s">
        <v>104</v>
      </c>
      <c r="D26" s="106"/>
      <c r="E26" s="106"/>
      <c r="F26" s="106"/>
      <c r="G26" s="52">
        <f>D26*E26*F26</f>
        <v>0</v>
      </c>
      <c r="H26" s="53">
        <v>0</v>
      </c>
      <c r="I26" s="52">
        <f t="shared" ref="I26:J28" si="24">G26*1.03</f>
        <v>0</v>
      </c>
      <c r="J26" s="53">
        <f t="shared" si="24"/>
        <v>0</v>
      </c>
      <c r="K26" s="52">
        <f t="shared" ref="K26:K28" si="25">I26*1.03</f>
        <v>0</v>
      </c>
      <c r="L26" s="53">
        <f t="shared" ref="L26:L28" si="26">J26*1.03</f>
        <v>0</v>
      </c>
      <c r="M26" s="52">
        <f t="shared" ref="M26:M28" si="27">K26*1.03</f>
        <v>0</v>
      </c>
      <c r="N26" s="53">
        <f t="shared" ref="N26:N28" si="28">L26*1.03</f>
        <v>0</v>
      </c>
      <c r="O26" s="52">
        <f t="shared" ref="O26:O28" si="29">M26*1.03</f>
        <v>0</v>
      </c>
      <c r="P26" s="53">
        <f t="shared" ref="P26:P28" si="30">N26*1.03</f>
        <v>0</v>
      </c>
      <c r="Q26" s="52">
        <f t="shared" ref="Q26:Q28" si="31">G26+I26+K26+M26+O26</f>
        <v>0</v>
      </c>
      <c r="R26" s="53">
        <f t="shared" ref="R26:R28" si="32">H26+J26+L26+N26+P26</f>
        <v>0</v>
      </c>
    </row>
    <row r="27" spans="2:18" ht="14.5" x14ac:dyDescent="0.35">
      <c r="B27" s="1" t="s">
        <v>105</v>
      </c>
      <c r="D27" s="106"/>
      <c r="E27" s="106"/>
      <c r="F27" s="106"/>
      <c r="G27" s="52">
        <f>D27*E27*F27</f>
        <v>0</v>
      </c>
      <c r="H27" s="53">
        <v>0</v>
      </c>
      <c r="I27" s="52">
        <f t="shared" si="24"/>
        <v>0</v>
      </c>
      <c r="J27" s="53">
        <f t="shared" si="24"/>
        <v>0</v>
      </c>
      <c r="K27" s="52">
        <f t="shared" si="25"/>
        <v>0</v>
      </c>
      <c r="L27" s="53">
        <f t="shared" si="26"/>
        <v>0</v>
      </c>
      <c r="M27" s="52">
        <f t="shared" si="27"/>
        <v>0</v>
      </c>
      <c r="N27" s="53">
        <f t="shared" si="28"/>
        <v>0</v>
      </c>
      <c r="O27" s="52">
        <f t="shared" si="29"/>
        <v>0</v>
      </c>
      <c r="P27" s="53">
        <f t="shared" si="30"/>
        <v>0</v>
      </c>
      <c r="Q27" s="52">
        <f t="shared" si="31"/>
        <v>0</v>
      </c>
      <c r="R27" s="53">
        <f t="shared" si="32"/>
        <v>0</v>
      </c>
    </row>
    <row r="28" spans="2:18" ht="14.5" x14ac:dyDescent="0.35">
      <c r="B28" s="1" t="s">
        <v>106</v>
      </c>
      <c r="D28" s="106"/>
      <c r="E28" s="20"/>
      <c r="F28" s="106"/>
      <c r="G28" s="86">
        <f>D28*F28</f>
        <v>0</v>
      </c>
      <c r="H28" s="55">
        <v>0</v>
      </c>
      <c r="I28" s="54">
        <f t="shared" si="24"/>
        <v>0</v>
      </c>
      <c r="J28" s="55">
        <f t="shared" si="24"/>
        <v>0</v>
      </c>
      <c r="K28" s="54">
        <f t="shared" si="25"/>
        <v>0</v>
      </c>
      <c r="L28" s="55">
        <f t="shared" si="26"/>
        <v>0</v>
      </c>
      <c r="M28" s="54">
        <f t="shared" si="27"/>
        <v>0</v>
      </c>
      <c r="N28" s="55">
        <f t="shared" si="28"/>
        <v>0</v>
      </c>
      <c r="O28" s="54">
        <f t="shared" si="29"/>
        <v>0</v>
      </c>
      <c r="P28" s="55">
        <f t="shared" si="30"/>
        <v>0</v>
      </c>
      <c r="Q28" s="54">
        <f t="shared" si="31"/>
        <v>0</v>
      </c>
      <c r="R28" s="55">
        <f t="shared" si="32"/>
        <v>0</v>
      </c>
    </row>
    <row r="29" spans="2:18" x14ac:dyDescent="0.3">
      <c r="B29" s="7" t="s">
        <v>120</v>
      </c>
      <c r="G29" s="56">
        <f>SUM(G25:G28)</f>
        <v>0</v>
      </c>
      <c r="H29" s="57">
        <f>SUM(H25:H28)</f>
        <v>0</v>
      </c>
      <c r="I29" s="56">
        <f t="shared" ref="I29" si="33">SUM(I25:I28)</f>
        <v>0</v>
      </c>
      <c r="J29" s="57">
        <f t="shared" ref="J29" si="34">SUM(J25:J28)</f>
        <v>0</v>
      </c>
      <c r="K29" s="56">
        <f t="shared" ref="K29" si="35">SUM(K25:K28)</f>
        <v>0</v>
      </c>
      <c r="L29" s="57">
        <f t="shared" ref="L29" si="36">SUM(L25:L28)</f>
        <v>0</v>
      </c>
      <c r="M29" s="56">
        <f t="shared" ref="M29" si="37">SUM(M25:M28)</f>
        <v>0</v>
      </c>
      <c r="N29" s="57">
        <f t="shared" ref="N29" si="38">SUM(N25:N28)</f>
        <v>0</v>
      </c>
      <c r="O29" s="56">
        <f t="shared" ref="O29" si="39">SUM(O25:O28)</f>
        <v>0</v>
      </c>
      <c r="P29" s="57">
        <f t="shared" ref="P29" si="40">SUM(P25:P28)</f>
        <v>0</v>
      </c>
      <c r="Q29" s="56">
        <f>G29+I29+K29+M29+O29</f>
        <v>0</v>
      </c>
      <c r="R29" s="57">
        <f>H29+J29+L29+N29+P29</f>
        <v>0</v>
      </c>
    </row>
    <row r="30" spans="2:18" x14ac:dyDescent="0.3">
      <c r="G30" s="52"/>
      <c r="H30" s="53"/>
      <c r="I30" s="52"/>
      <c r="J30" s="53"/>
      <c r="K30" s="52"/>
      <c r="L30" s="53"/>
      <c r="M30" s="52"/>
      <c r="N30" s="53"/>
      <c r="O30" s="52"/>
      <c r="P30" s="53"/>
      <c r="Q30" s="52"/>
      <c r="R30" s="53"/>
    </row>
    <row r="31" spans="2:18" s="41" customFormat="1" x14ac:dyDescent="0.3">
      <c r="B31" s="41" t="s">
        <v>121</v>
      </c>
      <c r="G31" s="58">
        <f>G9+G19+G29</f>
        <v>0</v>
      </c>
      <c r="H31" s="59">
        <f>H9+H19+H29</f>
        <v>0</v>
      </c>
      <c r="I31" s="58">
        <f t="shared" ref="I31:P31" si="41">I9+I19+I29</f>
        <v>0</v>
      </c>
      <c r="J31" s="59">
        <f t="shared" si="41"/>
        <v>0</v>
      </c>
      <c r="K31" s="58">
        <f t="shared" si="41"/>
        <v>0</v>
      </c>
      <c r="L31" s="59">
        <f t="shared" si="41"/>
        <v>0</v>
      </c>
      <c r="M31" s="58">
        <f t="shared" si="41"/>
        <v>0</v>
      </c>
      <c r="N31" s="59">
        <f t="shared" si="41"/>
        <v>0</v>
      </c>
      <c r="O31" s="58">
        <f t="shared" si="41"/>
        <v>0</v>
      </c>
      <c r="P31" s="59">
        <f t="shared" si="41"/>
        <v>0</v>
      </c>
      <c r="Q31" s="58">
        <f>G31+I31+K31+M31+O31</f>
        <v>0</v>
      </c>
      <c r="R31" s="59">
        <f>H31+J31+L31+N31+P31</f>
        <v>0</v>
      </c>
    </row>
    <row r="32" spans="2:18" x14ac:dyDescent="0.3">
      <c r="G32" s="52"/>
      <c r="H32" s="53"/>
      <c r="I32" s="52"/>
      <c r="J32" s="53"/>
      <c r="K32" s="52"/>
      <c r="L32" s="53"/>
      <c r="M32" s="52"/>
      <c r="N32" s="53"/>
      <c r="O32" s="52"/>
      <c r="P32" s="53"/>
      <c r="Q32" s="52"/>
      <c r="R32" s="53"/>
    </row>
    <row r="33" spans="1:18" x14ac:dyDescent="0.3">
      <c r="A33" s="3" t="s">
        <v>122</v>
      </c>
      <c r="G33" s="60" t="s">
        <v>14</v>
      </c>
      <c r="H33" s="61" t="s">
        <v>14</v>
      </c>
      <c r="I33" s="60" t="s">
        <v>15</v>
      </c>
      <c r="J33" s="61" t="s">
        <v>15</v>
      </c>
      <c r="K33" s="60" t="s">
        <v>16</v>
      </c>
      <c r="L33" s="61" t="s">
        <v>16</v>
      </c>
      <c r="M33" s="60" t="s">
        <v>17</v>
      </c>
      <c r="N33" s="61" t="s">
        <v>17</v>
      </c>
      <c r="O33" s="60" t="s">
        <v>18</v>
      </c>
      <c r="P33" s="61" t="s">
        <v>18</v>
      </c>
      <c r="Q33" s="60" t="s">
        <v>19</v>
      </c>
      <c r="R33" s="61" t="s">
        <v>19</v>
      </c>
    </row>
    <row r="34" spans="1:18" ht="28" x14ac:dyDescent="0.3">
      <c r="B34" s="33" t="s">
        <v>102</v>
      </c>
      <c r="G34" s="62" t="s">
        <v>112</v>
      </c>
      <c r="H34" s="63" t="s">
        <v>113</v>
      </c>
      <c r="I34" s="62" t="s">
        <v>112</v>
      </c>
      <c r="J34" s="63" t="s">
        <v>113</v>
      </c>
      <c r="K34" s="62" t="s">
        <v>112</v>
      </c>
      <c r="L34" s="63" t="s">
        <v>113</v>
      </c>
      <c r="M34" s="62" t="s">
        <v>112</v>
      </c>
      <c r="N34" s="63" t="s">
        <v>113</v>
      </c>
      <c r="O34" s="62" t="s">
        <v>112</v>
      </c>
      <c r="P34" s="63" t="s">
        <v>113</v>
      </c>
      <c r="Q34" s="62" t="s">
        <v>112</v>
      </c>
      <c r="R34" s="63" t="s">
        <v>113</v>
      </c>
    </row>
    <row r="35" spans="1:18" ht="28" x14ac:dyDescent="0.3">
      <c r="B35" s="34" t="s">
        <v>108</v>
      </c>
      <c r="D35" s="12" t="s">
        <v>109</v>
      </c>
      <c r="E35" s="12" t="s">
        <v>110</v>
      </c>
      <c r="F35" s="35" t="s">
        <v>111</v>
      </c>
      <c r="G35" s="52"/>
      <c r="H35" s="53"/>
      <c r="I35" s="52"/>
      <c r="J35" s="53"/>
      <c r="K35" s="52"/>
      <c r="L35" s="53"/>
      <c r="M35" s="52"/>
      <c r="N35" s="53"/>
      <c r="O35" s="52"/>
      <c r="P35" s="53"/>
      <c r="Q35" s="52"/>
      <c r="R35" s="53"/>
    </row>
    <row r="36" spans="1:18" ht="14.5" x14ac:dyDescent="0.35">
      <c r="B36" s="1" t="s">
        <v>103</v>
      </c>
      <c r="D36" s="106"/>
      <c r="E36" s="20"/>
      <c r="F36" s="106"/>
      <c r="G36" s="52">
        <f>D36*F36</f>
        <v>0</v>
      </c>
      <c r="H36" s="53">
        <v>0</v>
      </c>
      <c r="I36" s="52">
        <f t="shared" ref="I36:P36" si="42">G36*1.03</f>
        <v>0</v>
      </c>
      <c r="J36" s="53">
        <f t="shared" si="42"/>
        <v>0</v>
      </c>
      <c r="K36" s="52">
        <f t="shared" si="42"/>
        <v>0</v>
      </c>
      <c r="L36" s="53">
        <f t="shared" si="42"/>
        <v>0</v>
      </c>
      <c r="M36" s="52">
        <f t="shared" si="42"/>
        <v>0</v>
      </c>
      <c r="N36" s="53">
        <f t="shared" si="42"/>
        <v>0</v>
      </c>
      <c r="O36" s="52">
        <f t="shared" si="42"/>
        <v>0</v>
      </c>
      <c r="P36" s="53">
        <f t="shared" si="42"/>
        <v>0</v>
      </c>
      <c r="Q36" s="52">
        <f>G36+I36+K36+M36+O36</f>
        <v>0</v>
      </c>
      <c r="R36" s="53">
        <f>H36+J36+L36+N36+P36</f>
        <v>0</v>
      </c>
    </row>
    <row r="37" spans="1:18" ht="14.5" x14ac:dyDescent="0.35">
      <c r="B37" s="1" t="s">
        <v>104</v>
      </c>
      <c r="D37" s="106"/>
      <c r="E37" s="106"/>
      <c r="F37" s="106"/>
      <c r="G37" s="52">
        <f>D37*E37*F37</f>
        <v>0</v>
      </c>
      <c r="H37" s="53">
        <v>0</v>
      </c>
      <c r="I37" s="52">
        <f t="shared" ref="I37:J40" si="43">G37*1.03</f>
        <v>0</v>
      </c>
      <c r="J37" s="53">
        <f t="shared" si="43"/>
        <v>0</v>
      </c>
      <c r="K37" s="52">
        <f t="shared" ref="K37:K39" si="44">I37*1.03</f>
        <v>0</v>
      </c>
      <c r="L37" s="53">
        <f t="shared" ref="L37:L39" si="45">J37*1.03</f>
        <v>0</v>
      </c>
      <c r="M37" s="52">
        <f t="shared" ref="M37:M39" si="46">K37*1.03</f>
        <v>0</v>
      </c>
      <c r="N37" s="53">
        <f t="shared" ref="N37:N39" si="47">L37*1.03</f>
        <v>0</v>
      </c>
      <c r="O37" s="52">
        <f t="shared" ref="O37:O39" si="48">M37*1.03</f>
        <v>0</v>
      </c>
      <c r="P37" s="53">
        <f t="shared" ref="P37:P39" si="49">N37*1.03</f>
        <v>0</v>
      </c>
      <c r="Q37" s="52">
        <f t="shared" ref="Q37:Q39" si="50">G37+I37+K37+M37+O37</f>
        <v>0</v>
      </c>
      <c r="R37" s="53">
        <f t="shared" ref="R37:R39" si="51">H37+J37+L37+N37+P37</f>
        <v>0</v>
      </c>
    </row>
    <row r="38" spans="1:18" ht="14.5" x14ac:dyDescent="0.35">
      <c r="B38" s="1" t="s">
        <v>105</v>
      </c>
      <c r="D38" s="106"/>
      <c r="E38" s="106"/>
      <c r="F38" s="106"/>
      <c r="G38" s="52">
        <f>D38*E38*F38</f>
        <v>0</v>
      </c>
      <c r="H38" s="53">
        <v>0</v>
      </c>
      <c r="I38" s="52">
        <f t="shared" si="43"/>
        <v>0</v>
      </c>
      <c r="J38" s="53">
        <f t="shared" si="43"/>
        <v>0</v>
      </c>
      <c r="K38" s="52">
        <f t="shared" si="44"/>
        <v>0</v>
      </c>
      <c r="L38" s="53">
        <f t="shared" si="45"/>
        <v>0</v>
      </c>
      <c r="M38" s="52">
        <f t="shared" si="46"/>
        <v>0</v>
      </c>
      <c r="N38" s="53">
        <f t="shared" si="47"/>
        <v>0</v>
      </c>
      <c r="O38" s="52">
        <f t="shared" si="48"/>
        <v>0</v>
      </c>
      <c r="P38" s="53">
        <f t="shared" si="49"/>
        <v>0</v>
      </c>
      <c r="Q38" s="52">
        <f t="shared" si="50"/>
        <v>0</v>
      </c>
      <c r="R38" s="53">
        <f t="shared" si="51"/>
        <v>0</v>
      </c>
    </row>
    <row r="39" spans="1:18" ht="14.5" x14ac:dyDescent="0.35">
      <c r="B39" s="1" t="s">
        <v>106</v>
      </c>
      <c r="D39" s="106"/>
      <c r="E39" s="20"/>
      <c r="F39" s="106"/>
      <c r="G39" s="52">
        <f>D39*F39</f>
        <v>0</v>
      </c>
      <c r="H39" s="53">
        <v>0</v>
      </c>
      <c r="I39" s="52">
        <f t="shared" si="43"/>
        <v>0</v>
      </c>
      <c r="J39" s="53">
        <f t="shared" si="43"/>
        <v>0</v>
      </c>
      <c r="K39" s="52">
        <f t="shared" si="44"/>
        <v>0</v>
      </c>
      <c r="L39" s="53">
        <f t="shared" si="45"/>
        <v>0</v>
      </c>
      <c r="M39" s="52">
        <f t="shared" si="46"/>
        <v>0</v>
      </c>
      <c r="N39" s="53">
        <f t="shared" si="47"/>
        <v>0</v>
      </c>
      <c r="O39" s="52">
        <f t="shared" si="48"/>
        <v>0</v>
      </c>
      <c r="P39" s="53">
        <f t="shared" si="49"/>
        <v>0</v>
      </c>
      <c r="Q39" s="52">
        <f t="shared" si="50"/>
        <v>0</v>
      </c>
      <c r="R39" s="53">
        <f t="shared" si="51"/>
        <v>0</v>
      </c>
    </row>
    <row r="40" spans="1:18" ht="14.5" x14ac:dyDescent="0.35">
      <c r="B40" s="1" t="s">
        <v>107</v>
      </c>
      <c r="D40" s="106"/>
      <c r="E40" s="20"/>
      <c r="F40" s="106"/>
      <c r="G40" s="54">
        <f>D40*F40</f>
        <v>0</v>
      </c>
      <c r="H40" s="55">
        <v>0</v>
      </c>
      <c r="I40" s="54">
        <f t="shared" si="43"/>
        <v>0</v>
      </c>
      <c r="J40" s="55">
        <f t="shared" si="43"/>
        <v>0</v>
      </c>
      <c r="K40" s="54">
        <f t="shared" ref="K40:P40" si="52">I40*1.03</f>
        <v>0</v>
      </c>
      <c r="L40" s="55">
        <f t="shared" si="52"/>
        <v>0</v>
      </c>
      <c r="M40" s="54">
        <f t="shared" si="52"/>
        <v>0</v>
      </c>
      <c r="N40" s="55">
        <f t="shared" si="52"/>
        <v>0</v>
      </c>
      <c r="O40" s="54">
        <f t="shared" si="52"/>
        <v>0</v>
      </c>
      <c r="P40" s="55">
        <f t="shared" si="52"/>
        <v>0</v>
      </c>
      <c r="Q40" s="54">
        <f>G40+I40+K40+M40+O40</f>
        <v>0</v>
      </c>
      <c r="R40" s="55">
        <f>H40+J40+L40+N40+P40</f>
        <v>0</v>
      </c>
    </row>
    <row r="41" spans="1:18" s="7" customFormat="1" x14ac:dyDescent="0.3">
      <c r="B41" s="7" t="s">
        <v>114</v>
      </c>
      <c r="G41" s="56">
        <f t="shared" ref="G41:P41" si="53">SUM(G36:G40)</f>
        <v>0</v>
      </c>
      <c r="H41" s="57">
        <f t="shared" si="53"/>
        <v>0</v>
      </c>
      <c r="I41" s="56">
        <f t="shared" si="53"/>
        <v>0</v>
      </c>
      <c r="J41" s="57">
        <f t="shared" si="53"/>
        <v>0</v>
      </c>
      <c r="K41" s="56">
        <f t="shared" si="53"/>
        <v>0</v>
      </c>
      <c r="L41" s="57">
        <f t="shared" si="53"/>
        <v>0</v>
      </c>
      <c r="M41" s="56">
        <f t="shared" si="53"/>
        <v>0</v>
      </c>
      <c r="N41" s="57">
        <f t="shared" si="53"/>
        <v>0</v>
      </c>
      <c r="O41" s="56">
        <f t="shared" si="53"/>
        <v>0</v>
      </c>
      <c r="P41" s="57">
        <f t="shared" si="53"/>
        <v>0</v>
      </c>
      <c r="Q41" s="56">
        <f>G41+I41+K41+M41+O41</f>
        <v>0</v>
      </c>
      <c r="R41" s="57">
        <f>H41+J41+L41+N41+P41</f>
        <v>0</v>
      </c>
    </row>
    <row r="42" spans="1:18" x14ac:dyDescent="0.3">
      <c r="G42" s="52"/>
      <c r="H42" s="53"/>
      <c r="I42" s="52"/>
      <c r="J42" s="53"/>
      <c r="K42" s="52"/>
      <c r="L42" s="53"/>
      <c r="M42" s="52"/>
      <c r="N42" s="53"/>
      <c r="O42" s="52"/>
      <c r="P42" s="53"/>
      <c r="Q42" s="52"/>
      <c r="R42" s="53"/>
    </row>
    <row r="43" spans="1:18" x14ac:dyDescent="0.3">
      <c r="G43" s="60" t="s">
        <v>14</v>
      </c>
      <c r="H43" s="61" t="s">
        <v>14</v>
      </c>
      <c r="I43" s="60" t="s">
        <v>15</v>
      </c>
      <c r="J43" s="61" t="s">
        <v>15</v>
      </c>
      <c r="K43" s="60" t="s">
        <v>16</v>
      </c>
      <c r="L43" s="61" t="s">
        <v>16</v>
      </c>
      <c r="M43" s="60" t="s">
        <v>17</v>
      </c>
      <c r="N43" s="61" t="s">
        <v>17</v>
      </c>
      <c r="O43" s="60" t="s">
        <v>18</v>
      </c>
      <c r="P43" s="61" t="s">
        <v>18</v>
      </c>
      <c r="Q43" s="60" t="s">
        <v>19</v>
      </c>
      <c r="R43" s="61" t="s">
        <v>19</v>
      </c>
    </row>
    <row r="44" spans="1:18" ht="28" x14ac:dyDescent="0.3">
      <c r="B44" s="7"/>
      <c r="G44" s="62" t="s">
        <v>112</v>
      </c>
      <c r="H44" s="63" t="s">
        <v>113</v>
      </c>
      <c r="I44" s="62" t="s">
        <v>112</v>
      </c>
      <c r="J44" s="63" t="s">
        <v>113</v>
      </c>
      <c r="K44" s="62" t="s">
        <v>112</v>
      </c>
      <c r="L44" s="63" t="s">
        <v>113</v>
      </c>
      <c r="M44" s="62" t="s">
        <v>112</v>
      </c>
      <c r="N44" s="63" t="s">
        <v>113</v>
      </c>
      <c r="O44" s="62" t="s">
        <v>112</v>
      </c>
      <c r="P44" s="63" t="s">
        <v>113</v>
      </c>
      <c r="Q44" s="62" t="s">
        <v>112</v>
      </c>
      <c r="R44" s="63" t="s">
        <v>113</v>
      </c>
    </row>
    <row r="45" spans="1:18" ht="28" x14ac:dyDescent="0.3">
      <c r="B45" s="7" t="s">
        <v>115</v>
      </c>
      <c r="D45" s="12" t="s">
        <v>109</v>
      </c>
      <c r="E45" s="12" t="s">
        <v>110</v>
      </c>
      <c r="F45" s="35" t="s">
        <v>111</v>
      </c>
      <c r="G45" s="52"/>
      <c r="H45" s="53"/>
      <c r="I45" s="52"/>
      <c r="J45" s="53"/>
      <c r="K45" s="52"/>
      <c r="L45" s="53"/>
      <c r="M45" s="52"/>
      <c r="N45" s="53"/>
      <c r="O45" s="52"/>
      <c r="P45" s="53"/>
      <c r="Q45" s="52"/>
      <c r="R45" s="53"/>
    </row>
    <row r="46" spans="1:18" x14ac:dyDescent="0.3">
      <c r="B46" s="7" t="s">
        <v>116</v>
      </c>
      <c r="D46" s="32"/>
      <c r="E46" s="32"/>
      <c r="F46" s="32"/>
      <c r="G46" s="52"/>
      <c r="H46" s="53"/>
      <c r="I46" s="52"/>
      <c r="J46" s="53"/>
      <c r="K46" s="52"/>
      <c r="L46" s="53"/>
      <c r="M46" s="52"/>
      <c r="N46" s="53"/>
      <c r="O46" s="52"/>
      <c r="P46" s="53"/>
      <c r="Q46" s="52"/>
      <c r="R46" s="53"/>
    </row>
    <row r="47" spans="1:18" ht="14.5" x14ac:dyDescent="0.35">
      <c r="B47" s="1" t="s">
        <v>103</v>
      </c>
      <c r="D47" s="106"/>
      <c r="E47" s="20"/>
      <c r="F47" s="106"/>
      <c r="G47" s="52">
        <f>D47*F47</f>
        <v>0</v>
      </c>
      <c r="H47" s="53">
        <v>0</v>
      </c>
      <c r="I47" s="52">
        <f t="shared" ref="I47:P47" si="54">G47*1.03</f>
        <v>0</v>
      </c>
      <c r="J47" s="53">
        <f t="shared" si="54"/>
        <v>0</v>
      </c>
      <c r="K47" s="52">
        <f t="shared" si="54"/>
        <v>0</v>
      </c>
      <c r="L47" s="53">
        <f t="shared" si="54"/>
        <v>0</v>
      </c>
      <c r="M47" s="52">
        <f t="shared" si="54"/>
        <v>0</v>
      </c>
      <c r="N47" s="53">
        <f t="shared" si="54"/>
        <v>0</v>
      </c>
      <c r="O47" s="52">
        <f t="shared" si="54"/>
        <v>0</v>
      </c>
      <c r="P47" s="53">
        <f t="shared" si="54"/>
        <v>0</v>
      </c>
      <c r="Q47" s="52">
        <f>G47+I47+K47+M47+O47</f>
        <v>0</v>
      </c>
      <c r="R47" s="53">
        <f>H47+J47+L47+N47+P47</f>
        <v>0</v>
      </c>
    </row>
    <row r="48" spans="1:18" ht="14.5" x14ac:dyDescent="0.35">
      <c r="B48" s="1" t="s">
        <v>104</v>
      </c>
      <c r="D48" s="106"/>
      <c r="E48" s="106"/>
      <c r="F48" s="106"/>
      <c r="G48" s="52">
        <f>D48*E48*F48</f>
        <v>0</v>
      </c>
      <c r="H48" s="53">
        <v>0</v>
      </c>
      <c r="I48" s="52">
        <f t="shared" ref="I48:J50" si="55">G48*1.03</f>
        <v>0</v>
      </c>
      <c r="J48" s="53">
        <f t="shared" si="55"/>
        <v>0</v>
      </c>
      <c r="K48" s="52">
        <f t="shared" ref="K48:K50" si="56">I48*1.03</f>
        <v>0</v>
      </c>
      <c r="L48" s="53">
        <f t="shared" ref="L48:L50" si="57">J48*1.03</f>
        <v>0</v>
      </c>
      <c r="M48" s="52">
        <f t="shared" ref="M48:M50" si="58">K48*1.03</f>
        <v>0</v>
      </c>
      <c r="N48" s="53">
        <f t="shared" ref="N48:N50" si="59">L48*1.03</f>
        <v>0</v>
      </c>
      <c r="O48" s="52">
        <f t="shared" ref="O48:O50" si="60">M48*1.03</f>
        <v>0</v>
      </c>
      <c r="P48" s="53">
        <f t="shared" ref="P48:P50" si="61">N48*1.03</f>
        <v>0</v>
      </c>
      <c r="Q48" s="52">
        <f t="shared" ref="Q48:Q50" si="62">G48+I48+K48+M48+O48</f>
        <v>0</v>
      </c>
      <c r="R48" s="53">
        <f t="shared" ref="R48:R50" si="63">H48+J48+L48+N48+P48</f>
        <v>0</v>
      </c>
    </row>
    <row r="49" spans="2:18" ht="14.5" x14ac:dyDescent="0.35">
      <c r="B49" s="1" t="s">
        <v>105</v>
      </c>
      <c r="D49" s="106"/>
      <c r="E49" s="106"/>
      <c r="F49" s="106"/>
      <c r="G49" s="52">
        <f>D49*E49*F49</f>
        <v>0</v>
      </c>
      <c r="H49" s="53">
        <v>0</v>
      </c>
      <c r="I49" s="52">
        <f t="shared" si="55"/>
        <v>0</v>
      </c>
      <c r="J49" s="53">
        <f t="shared" si="55"/>
        <v>0</v>
      </c>
      <c r="K49" s="52">
        <f t="shared" si="56"/>
        <v>0</v>
      </c>
      <c r="L49" s="53">
        <f t="shared" si="57"/>
        <v>0</v>
      </c>
      <c r="M49" s="52">
        <f t="shared" si="58"/>
        <v>0</v>
      </c>
      <c r="N49" s="53">
        <f t="shared" si="59"/>
        <v>0</v>
      </c>
      <c r="O49" s="52">
        <f t="shared" si="60"/>
        <v>0</v>
      </c>
      <c r="P49" s="53">
        <f t="shared" si="61"/>
        <v>0</v>
      </c>
      <c r="Q49" s="52">
        <f t="shared" si="62"/>
        <v>0</v>
      </c>
      <c r="R49" s="53">
        <f t="shared" si="63"/>
        <v>0</v>
      </c>
    </row>
    <row r="50" spans="2:18" ht="14.5" x14ac:dyDescent="0.35">
      <c r="B50" s="1" t="s">
        <v>106</v>
      </c>
      <c r="D50" s="106"/>
      <c r="E50" s="20"/>
      <c r="F50" s="106"/>
      <c r="G50" s="86">
        <f>D50*F50</f>
        <v>0</v>
      </c>
      <c r="H50" s="55">
        <v>0</v>
      </c>
      <c r="I50" s="54">
        <f t="shared" si="55"/>
        <v>0</v>
      </c>
      <c r="J50" s="55">
        <f t="shared" si="55"/>
        <v>0</v>
      </c>
      <c r="K50" s="54">
        <f t="shared" si="56"/>
        <v>0</v>
      </c>
      <c r="L50" s="55">
        <f t="shared" si="57"/>
        <v>0</v>
      </c>
      <c r="M50" s="54">
        <f t="shared" si="58"/>
        <v>0</v>
      </c>
      <c r="N50" s="55">
        <f t="shared" si="59"/>
        <v>0</v>
      </c>
      <c r="O50" s="54">
        <f t="shared" si="60"/>
        <v>0</v>
      </c>
      <c r="P50" s="55">
        <f t="shared" si="61"/>
        <v>0</v>
      </c>
      <c r="Q50" s="54">
        <f t="shared" si="62"/>
        <v>0</v>
      </c>
      <c r="R50" s="55">
        <f t="shared" si="63"/>
        <v>0</v>
      </c>
    </row>
    <row r="51" spans="2:18" s="7" customFormat="1" x14ac:dyDescent="0.3">
      <c r="B51" s="7" t="s">
        <v>117</v>
      </c>
      <c r="G51" s="56">
        <f t="shared" ref="G51:P51" si="64">SUM(G47:G50)</f>
        <v>0</v>
      </c>
      <c r="H51" s="57">
        <f t="shared" si="64"/>
        <v>0</v>
      </c>
      <c r="I51" s="56">
        <f t="shared" si="64"/>
        <v>0</v>
      </c>
      <c r="J51" s="57">
        <f t="shared" si="64"/>
        <v>0</v>
      </c>
      <c r="K51" s="56">
        <f t="shared" si="64"/>
        <v>0</v>
      </c>
      <c r="L51" s="57">
        <f t="shared" si="64"/>
        <v>0</v>
      </c>
      <c r="M51" s="56">
        <f t="shared" si="64"/>
        <v>0</v>
      </c>
      <c r="N51" s="57">
        <f t="shared" si="64"/>
        <v>0</v>
      </c>
      <c r="O51" s="56">
        <f t="shared" si="64"/>
        <v>0</v>
      </c>
      <c r="P51" s="57">
        <f t="shared" si="64"/>
        <v>0</v>
      </c>
      <c r="Q51" s="56">
        <f>G51+I51+K51+M51+O51</f>
        <v>0</v>
      </c>
      <c r="R51" s="57">
        <f>H51+J51+L51+N51+P51</f>
        <v>0</v>
      </c>
    </row>
    <row r="52" spans="2:18" x14ac:dyDescent="0.3">
      <c r="G52" s="52"/>
      <c r="H52" s="53"/>
      <c r="I52" s="52"/>
      <c r="J52" s="53"/>
      <c r="K52" s="52"/>
      <c r="L52" s="53"/>
      <c r="M52" s="52"/>
      <c r="N52" s="53"/>
      <c r="O52" s="52"/>
      <c r="P52" s="53"/>
      <c r="Q52" s="52"/>
      <c r="R52" s="53"/>
    </row>
    <row r="53" spans="2:18" x14ac:dyDescent="0.3">
      <c r="G53" s="60" t="s">
        <v>14</v>
      </c>
      <c r="H53" s="61" t="s">
        <v>14</v>
      </c>
      <c r="I53" s="60" t="s">
        <v>15</v>
      </c>
      <c r="J53" s="61" t="s">
        <v>15</v>
      </c>
      <c r="K53" s="60" t="s">
        <v>16</v>
      </c>
      <c r="L53" s="61" t="s">
        <v>16</v>
      </c>
      <c r="M53" s="60" t="s">
        <v>17</v>
      </c>
      <c r="N53" s="61" t="s">
        <v>17</v>
      </c>
      <c r="O53" s="60" t="s">
        <v>18</v>
      </c>
      <c r="P53" s="61" t="s">
        <v>18</v>
      </c>
      <c r="Q53" s="60" t="s">
        <v>19</v>
      </c>
      <c r="R53" s="61" t="s">
        <v>19</v>
      </c>
    </row>
    <row r="54" spans="2:18" ht="28" x14ac:dyDescent="0.3">
      <c r="B54" s="7"/>
      <c r="G54" s="62" t="s">
        <v>112</v>
      </c>
      <c r="H54" s="63" t="s">
        <v>113</v>
      </c>
      <c r="I54" s="62" t="s">
        <v>112</v>
      </c>
      <c r="J54" s="63" t="s">
        <v>113</v>
      </c>
      <c r="K54" s="62" t="s">
        <v>112</v>
      </c>
      <c r="L54" s="63" t="s">
        <v>113</v>
      </c>
      <c r="M54" s="62" t="s">
        <v>112</v>
      </c>
      <c r="N54" s="63" t="s">
        <v>113</v>
      </c>
      <c r="O54" s="62" t="s">
        <v>112</v>
      </c>
      <c r="P54" s="63" t="s">
        <v>113</v>
      </c>
      <c r="Q54" s="62" t="s">
        <v>112</v>
      </c>
      <c r="R54" s="63" t="s">
        <v>113</v>
      </c>
    </row>
    <row r="55" spans="2:18" ht="28" x14ac:dyDescent="0.3">
      <c r="B55" s="7" t="s">
        <v>118</v>
      </c>
      <c r="D55" s="12" t="s">
        <v>109</v>
      </c>
      <c r="E55" s="12" t="s">
        <v>110</v>
      </c>
      <c r="F55" s="35" t="s">
        <v>111</v>
      </c>
      <c r="G55" s="52"/>
      <c r="H55" s="53"/>
      <c r="I55" s="52"/>
      <c r="J55" s="53"/>
      <c r="K55" s="52"/>
      <c r="L55" s="53"/>
      <c r="M55" s="52"/>
      <c r="N55" s="53"/>
      <c r="O55" s="52"/>
      <c r="P55" s="53"/>
      <c r="Q55" s="52"/>
      <c r="R55" s="53"/>
    </row>
    <row r="56" spans="2:18" x14ac:dyDescent="0.3">
      <c r="B56" s="7" t="s">
        <v>119</v>
      </c>
      <c r="D56" s="32"/>
      <c r="E56" s="32"/>
      <c r="F56" s="32"/>
      <c r="G56" s="52"/>
      <c r="H56" s="53"/>
      <c r="I56" s="52"/>
      <c r="J56" s="53"/>
      <c r="K56" s="52"/>
      <c r="L56" s="53"/>
      <c r="M56" s="52"/>
      <c r="N56" s="53"/>
      <c r="O56" s="52"/>
      <c r="P56" s="53"/>
      <c r="Q56" s="52"/>
      <c r="R56" s="53"/>
    </row>
    <row r="57" spans="2:18" ht="14.5" x14ac:dyDescent="0.35">
      <c r="B57" s="1" t="s">
        <v>103</v>
      </c>
      <c r="D57" s="106"/>
      <c r="E57" s="20"/>
      <c r="F57" s="106"/>
      <c r="G57" s="52">
        <f>D57*F57</f>
        <v>0</v>
      </c>
      <c r="H57" s="53">
        <v>0</v>
      </c>
      <c r="I57" s="52">
        <f t="shared" ref="I57:P57" si="65">G57*1.03</f>
        <v>0</v>
      </c>
      <c r="J57" s="53">
        <f t="shared" si="65"/>
        <v>0</v>
      </c>
      <c r="K57" s="52">
        <f t="shared" si="65"/>
        <v>0</v>
      </c>
      <c r="L57" s="53">
        <f t="shared" si="65"/>
        <v>0</v>
      </c>
      <c r="M57" s="52">
        <f t="shared" si="65"/>
        <v>0</v>
      </c>
      <c r="N57" s="53">
        <f t="shared" si="65"/>
        <v>0</v>
      </c>
      <c r="O57" s="52">
        <f t="shared" si="65"/>
        <v>0</v>
      </c>
      <c r="P57" s="53">
        <f t="shared" si="65"/>
        <v>0</v>
      </c>
      <c r="Q57" s="52">
        <f>G57+I57+K57+M57+O57</f>
        <v>0</v>
      </c>
      <c r="R57" s="53">
        <f>H57+J57+L57+N57+P57</f>
        <v>0</v>
      </c>
    </row>
    <row r="58" spans="2:18" ht="14.5" x14ac:dyDescent="0.35">
      <c r="B58" s="1" t="s">
        <v>104</v>
      </c>
      <c r="D58" s="106"/>
      <c r="E58" s="106"/>
      <c r="F58" s="106"/>
      <c r="G58" s="52">
        <f>D58*E58*F58</f>
        <v>0</v>
      </c>
      <c r="H58" s="53">
        <v>0</v>
      </c>
      <c r="I58" s="52">
        <f t="shared" ref="I58:J60" si="66">G58*1.03</f>
        <v>0</v>
      </c>
      <c r="J58" s="53">
        <f t="shared" si="66"/>
        <v>0</v>
      </c>
      <c r="K58" s="52">
        <f t="shared" ref="K58:K60" si="67">I58*1.03</f>
        <v>0</v>
      </c>
      <c r="L58" s="53">
        <f t="shared" ref="L58:L60" si="68">J58*1.03</f>
        <v>0</v>
      </c>
      <c r="M58" s="52">
        <f t="shared" ref="M58:M60" si="69">K58*1.03</f>
        <v>0</v>
      </c>
      <c r="N58" s="53">
        <f t="shared" ref="N58:N60" si="70">L58*1.03</f>
        <v>0</v>
      </c>
      <c r="O58" s="52">
        <f t="shared" ref="O58:O60" si="71">M58*1.03</f>
        <v>0</v>
      </c>
      <c r="P58" s="53">
        <f t="shared" ref="P58:P60" si="72">N58*1.03</f>
        <v>0</v>
      </c>
      <c r="Q58" s="52">
        <f t="shared" ref="Q58:Q60" si="73">G58+I58+K58+M58+O58</f>
        <v>0</v>
      </c>
      <c r="R58" s="53">
        <f t="shared" ref="R58:R60" si="74">H58+J58+L58+N58+P58</f>
        <v>0</v>
      </c>
    </row>
    <row r="59" spans="2:18" ht="14.5" x14ac:dyDescent="0.35">
      <c r="B59" s="1" t="s">
        <v>105</v>
      </c>
      <c r="D59" s="106"/>
      <c r="E59" s="106"/>
      <c r="F59" s="106"/>
      <c r="G59" s="52">
        <f>D59*E59*F59</f>
        <v>0</v>
      </c>
      <c r="H59" s="53">
        <v>0</v>
      </c>
      <c r="I59" s="52">
        <f t="shared" si="66"/>
        <v>0</v>
      </c>
      <c r="J59" s="53">
        <f t="shared" si="66"/>
        <v>0</v>
      </c>
      <c r="K59" s="52">
        <f t="shared" si="67"/>
        <v>0</v>
      </c>
      <c r="L59" s="53">
        <f t="shared" si="68"/>
        <v>0</v>
      </c>
      <c r="M59" s="52">
        <f t="shared" si="69"/>
        <v>0</v>
      </c>
      <c r="N59" s="53">
        <f t="shared" si="70"/>
        <v>0</v>
      </c>
      <c r="O59" s="52">
        <f t="shared" si="71"/>
        <v>0</v>
      </c>
      <c r="P59" s="53">
        <f t="shared" si="72"/>
        <v>0</v>
      </c>
      <c r="Q59" s="52">
        <f t="shared" si="73"/>
        <v>0</v>
      </c>
      <c r="R59" s="53">
        <f t="shared" si="74"/>
        <v>0</v>
      </c>
    </row>
    <row r="60" spans="2:18" ht="14.5" x14ac:dyDescent="0.35">
      <c r="B60" s="1" t="s">
        <v>106</v>
      </c>
      <c r="D60" s="106"/>
      <c r="E60" s="20"/>
      <c r="F60" s="106"/>
      <c r="G60" s="86">
        <f>D60*F60</f>
        <v>0</v>
      </c>
      <c r="H60" s="55">
        <v>0</v>
      </c>
      <c r="I60" s="54">
        <f t="shared" si="66"/>
        <v>0</v>
      </c>
      <c r="J60" s="55">
        <f t="shared" si="66"/>
        <v>0</v>
      </c>
      <c r="K60" s="54">
        <f t="shared" si="67"/>
        <v>0</v>
      </c>
      <c r="L60" s="55">
        <f t="shared" si="68"/>
        <v>0</v>
      </c>
      <c r="M60" s="54">
        <f t="shared" si="69"/>
        <v>0</v>
      </c>
      <c r="N60" s="55">
        <f t="shared" si="70"/>
        <v>0</v>
      </c>
      <c r="O60" s="54">
        <f t="shared" si="71"/>
        <v>0</v>
      </c>
      <c r="P60" s="55">
        <f t="shared" si="72"/>
        <v>0</v>
      </c>
      <c r="Q60" s="54">
        <f t="shared" si="73"/>
        <v>0</v>
      </c>
      <c r="R60" s="55">
        <f t="shared" si="74"/>
        <v>0</v>
      </c>
    </row>
    <row r="61" spans="2:18" s="7" customFormat="1" x14ac:dyDescent="0.3">
      <c r="B61" s="7" t="s">
        <v>120</v>
      </c>
      <c r="D61" s="40"/>
      <c r="E61" s="40"/>
      <c r="F61" s="40"/>
      <c r="G61" s="87">
        <f t="shared" ref="G61:P61" si="75">SUM(G57:G60)</f>
        <v>0</v>
      </c>
      <c r="H61" s="88">
        <f t="shared" si="75"/>
        <v>0</v>
      </c>
      <c r="I61" s="87">
        <f t="shared" si="75"/>
        <v>0</v>
      </c>
      <c r="J61" s="88">
        <f t="shared" si="75"/>
        <v>0</v>
      </c>
      <c r="K61" s="87">
        <f t="shared" si="75"/>
        <v>0</v>
      </c>
      <c r="L61" s="88">
        <f t="shared" si="75"/>
        <v>0</v>
      </c>
      <c r="M61" s="87">
        <f t="shared" si="75"/>
        <v>0</v>
      </c>
      <c r="N61" s="88">
        <f t="shared" si="75"/>
        <v>0</v>
      </c>
      <c r="O61" s="87">
        <f t="shared" si="75"/>
        <v>0</v>
      </c>
      <c r="P61" s="88">
        <f t="shared" si="75"/>
        <v>0</v>
      </c>
      <c r="Q61" s="56">
        <f>G61+I61+K61+M61+O61</f>
        <v>0</v>
      </c>
      <c r="R61" s="57">
        <f>H61+J61+L61+N61+P61</f>
        <v>0</v>
      </c>
    </row>
    <row r="62" spans="2:18" x14ac:dyDescent="0.3">
      <c r="G62" s="52"/>
      <c r="H62" s="53"/>
      <c r="I62" s="52"/>
      <c r="J62" s="53"/>
      <c r="K62" s="52"/>
      <c r="L62" s="53"/>
      <c r="M62" s="52"/>
      <c r="N62" s="53"/>
      <c r="O62" s="52"/>
      <c r="P62" s="53"/>
      <c r="Q62" s="52"/>
      <c r="R62" s="53"/>
    </row>
    <row r="63" spans="2:18" s="41" customFormat="1" x14ac:dyDescent="0.3">
      <c r="B63" s="41" t="s">
        <v>123</v>
      </c>
      <c r="G63" s="58">
        <f>G41+G51+G61</f>
        <v>0</v>
      </c>
      <c r="H63" s="59">
        <f>H41+H51+H61</f>
        <v>0</v>
      </c>
      <c r="I63" s="58">
        <f t="shared" ref="I63:P63" si="76">I41+I51+I61</f>
        <v>0</v>
      </c>
      <c r="J63" s="59">
        <f t="shared" si="76"/>
        <v>0</v>
      </c>
      <c r="K63" s="58">
        <f t="shared" si="76"/>
        <v>0</v>
      </c>
      <c r="L63" s="59">
        <f t="shared" si="76"/>
        <v>0</v>
      </c>
      <c r="M63" s="58">
        <f t="shared" si="76"/>
        <v>0</v>
      </c>
      <c r="N63" s="59">
        <f t="shared" si="76"/>
        <v>0</v>
      </c>
      <c r="O63" s="58">
        <f t="shared" si="76"/>
        <v>0</v>
      </c>
      <c r="P63" s="59">
        <f t="shared" si="76"/>
        <v>0</v>
      </c>
      <c r="Q63" s="58">
        <f>G63+I63+K63+M63+O63</f>
        <v>0</v>
      </c>
      <c r="R63" s="59">
        <f>H63+J63+L63+N63+P63</f>
        <v>0</v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684FA-9AFC-4372-9F06-572D23763B31}">
  <dimension ref="A1:W42"/>
  <sheetViews>
    <sheetView topLeftCell="A19" workbookViewId="0">
      <selection activeCell="R27" sqref="R27"/>
    </sheetView>
  </sheetViews>
  <sheetFormatPr defaultColWidth="9.1796875" defaultRowHeight="14" x14ac:dyDescent="0.3"/>
  <cols>
    <col min="1" max="1" width="31.81640625" style="1" bestFit="1" customWidth="1"/>
    <col min="2" max="3" width="12" style="1" customWidth="1"/>
    <col min="4" max="4" width="15" style="1" customWidth="1"/>
    <col min="5" max="5" width="14" style="1" customWidth="1"/>
    <col min="6" max="6" width="13.7265625" style="1" customWidth="1"/>
    <col min="7" max="14" width="12" style="1" customWidth="1"/>
    <col min="15" max="16384" width="9.1796875" style="1"/>
  </cols>
  <sheetData>
    <row r="1" spans="1:23" x14ac:dyDescent="0.3">
      <c r="A1" s="3" t="s">
        <v>189</v>
      </c>
    </row>
    <row r="2" spans="1:23" ht="56" x14ac:dyDescent="0.3">
      <c r="A2" s="33" t="s">
        <v>190</v>
      </c>
      <c r="B2" s="46" t="s">
        <v>191</v>
      </c>
      <c r="C2" s="46" t="s">
        <v>192</v>
      </c>
      <c r="D2" s="46" t="s">
        <v>203</v>
      </c>
      <c r="E2" s="46" t="s">
        <v>204</v>
      </c>
      <c r="F2" s="46" t="s">
        <v>196</v>
      </c>
      <c r="G2" s="46" t="s">
        <v>195</v>
      </c>
      <c r="H2" s="46" t="s">
        <v>208</v>
      </c>
      <c r="I2" s="46" t="s">
        <v>197</v>
      </c>
      <c r="J2" s="46" t="s">
        <v>205</v>
      </c>
      <c r="K2" s="46"/>
    </row>
    <row r="3" spans="1:23" ht="14.5" x14ac:dyDescent="0.35">
      <c r="A3" s="1" t="s">
        <v>198</v>
      </c>
      <c r="B3" s="109"/>
      <c r="C3" s="109"/>
      <c r="D3" s="109"/>
      <c r="E3" s="109"/>
      <c r="F3" s="52">
        <f>IF(B3&gt;0,L28/B3,0)</f>
        <v>0</v>
      </c>
      <c r="G3" s="52">
        <f>IF(B3&gt;0,G20/B3,0)</f>
        <v>0</v>
      </c>
      <c r="H3" s="52">
        <f>IF(B3&gt;0,F12/B3,0)</f>
        <v>0</v>
      </c>
      <c r="I3" s="52">
        <f>(G3*B3)+H3</f>
        <v>0</v>
      </c>
      <c r="J3" s="52">
        <f>(B3*C3*D3)+(B3*C3*E3)+(B3*F3)+I3</f>
        <v>0</v>
      </c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</row>
    <row r="4" spans="1:23" ht="14.5" x14ac:dyDescent="0.35">
      <c r="A4" s="1" t="s">
        <v>199</v>
      </c>
      <c r="B4" s="109"/>
      <c r="C4" s="109"/>
      <c r="D4" s="109"/>
      <c r="E4" s="109"/>
      <c r="F4" s="52">
        <f t="shared" ref="F4:F7" si="0">IF(B4&gt;0,L29/B4,0)</f>
        <v>0</v>
      </c>
      <c r="G4" s="52">
        <f t="shared" ref="G4:G7" si="1">IF(B4&gt;0,G21/B4,0)</f>
        <v>0</v>
      </c>
      <c r="H4" s="52">
        <f>IF(B4&gt;0,F13/B4,0)</f>
        <v>0</v>
      </c>
      <c r="I4" s="52">
        <f t="shared" ref="I4:I7" si="2">(G4*B4)+H4</f>
        <v>0</v>
      </c>
      <c r="J4" s="52">
        <f t="shared" ref="J4:J7" si="3">(B4*C4*D4)+(B4*C4*E4)+(B4*F4)+I4</f>
        <v>0</v>
      </c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1:23" ht="14.5" x14ac:dyDescent="0.35">
      <c r="A5" s="1" t="s">
        <v>200</v>
      </c>
      <c r="B5" s="109"/>
      <c r="C5" s="109"/>
      <c r="D5" s="109"/>
      <c r="E5" s="109"/>
      <c r="F5" s="52">
        <f t="shared" si="0"/>
        <v>0</v>
      </c>
      <c r="G5" s="52">
        <f t="shared" si="1"/>
        <v>0</v>
      </c>
      <c r="H5" s="52">
        <f t="shared" ref="H5:H7" si="4">IF(B5&gt;0,F14/B5,0)</f>
        <v>0</v>
      </c>
      <c r="I5" s="52">
        <f t="shared" si="2"/>
        <v>0</v>
      </c>
      <c r="J5" s="52">
        <f t="shared" si="3"/>
        <v>0</v>
      </c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</row>
    <row r="6" spans="1:23" ht="14.5" x14ac:dyDescent="0.35">
      <c r="A6" s="1" t="s">
        <v>201</v>
      </c>
      <c r="B6" s="109"/>
      <c r="C6" s="109"/>
      <c r="D6" s="109"/>
      <c r="E6" s="109"/>
      <c r="F6" s="52">
        <f t="shared" si="0"/>
        <v>0</v>
      </c>
      <c r="G6" s="52">
        <f t="shared" si="1"/>
        <v>0</v>
      </c>
      <c r="H6" s="52">
        <f t="shared" si="4"/>
        <v>0</v>
      </c>
      <c r="I6" s="52">
        <f t="shared" si="2"/>
        <v>0</v>
      </c>
      <c r="J6" s="52">
        <f t="shared" si="3"/>
        <v>0</v>
      </c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3" ht="14.5" x14ac:dyDescent="0.35">
      <c r="A7" s="1" t="s">
        <v>202</v>
      </c>
      <c r="B7" s="109"/>
      <c r="C7" s="109"/>
      <c r="D7" s="109"/>
      <c r="E7" s="109"/>
      <c r="F7" s="52">
        <f t="shared" si="0"/>
        <v>0</v>
      </c>
      <c r="G7" s="52">
        <f t="shared" si="1"/>
        <v>0</v>
      </c>
      <c r="H7" s="52">
        <f t="shared" si="4"/>
        <v>0</v>
      </c>
      <c r="I7" s="52">
        <f t="shared" si="2"/>
        <v>0</v>
      </c>
      <c r="J7" s="52">
        <f t="shared" si="3"/>
        <v>0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</row>
    <row r="8" spans="1:23" x14ac:dyDescent="0.3">
      <c r="A8" s="7" t="s">
        <v>206</v>
      </c>
      <c r="B8" s="52">
        <f>SUM(B3:B7)</f>
        <v>0</v>
      </c>
      <c r="C8" s="98"/>
      <c r="D8" s="99"/>
      <c r="E8" s="99"/>
      <c r="F8" s="52">
        <f>SUM(F3:F7)</f>
        <v>0</v>
      </c>
      <c r="G8" s="52">
        <f>SUM(G3:G7)</f>
        <v>0</v>
      </c>
      <c r="H8" s="52">
        <f>SUM(H3:H7)</f>
        <v>0</v>
      </c>
      <c r="I8" s="52">
        <f>SUM(I3:I7)</f>
        <v>0</v>
      </c>
      <c r="J8" s="52">
        <f>SUM(J3:J7)</f>
        <v>0</v>
      </c>
      <c r="K8" s="99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</row>
    <row r="9" spans="1:23" x14ac:dyDescent="0.3"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</row>
    <row r="10" spans="1:23" x14ac:dyDescent="0.3"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</row>
    <row r="11" spans="1:23" ht="56" x14ac:dyDescent="0.3">
      <c r="A11" s="7" t="s">
        <v>207</v>
      </c>
      <c r="C11" s="46" t="s">
        <v>209</v>
      </c>
      <c r="D11" s="43" t="s">
        <v>210</v>
      </c>
      <c r="E11" s="46" t="s">
        <v>211</v>
      </c>
      <c r="F11" s="46" t="s">
        <v>205</v>
      </c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</row>
    <row r="12" spans="1:23" ht="14.5" x14ac:dyDescent="0.35">
      <c r="A12" s="1" t="s">
        <v>198</v>
      </c>
      <c r="C12" s="109"/>
      <c r="D12" s="109"/>
      <c r="E12" s="109"/>
      <c r="F12" s="52">
        <f>SUM(C12:E12)</f>
        <v>0</v>
      </c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ht="14.5" x14ac:dyDescent="0.35">
      <c r="A13" s="1" t="s">
        <v>199</v>
      </c>
      <c r="C13" s="109"/>
      <c r="D13" s="109"/>
      <c r="E13" s="109"/>
      <c r="F13" s="52">
        <f t="shared" ref="F13:F16" si="5">SUM(C13:E13)</f>
        <v>0</v>
      </c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 ht="14.5" x14ac:dyDescent="0.35">
      <c r="A14" s="1" t="s">
        <v>200</v>
      </c>
      <c r="C14" s="109"/>
      <c r="D14" s="109"/>
      <c r="E14" s="109"/>
      <c r="F14" s="52">
        <f t="shared" si="5"/>
        <v>0</v>
      </c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ht="14.5" x14ac:dyDescent="0.35">
      <c r="A15" s="1" t="s">
        <v>201</v>
      </c>
      <c r="C15" s="109"/>
      <c r="D15" s="109"/>
      <c r="E15" s="109"/>
      <c r="F15" s="52">
        <f t="shared" si="5"/>
        <v>0</v>
      </c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 ht="14.5" x14ac:dyDescent="0.35">
      <c r="A16" s="1" t="s">
        <v>202</v>
      </c>
      <c r="C16" s="109"/>
      <c r="D16" s="109"/>
      <c r="E16" s="109"/>
      <c r="F16" s="52">
        <f t="shared" si="5"/>
        <v>0</v>
      </c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</row>
    <row r="17" spans="1:23" x14ac:dyDescent="0.3">
      <c r="A17" s="7" t="s">
        <v>212</v>
      </c>
      <c r="B17" s="7"/>
      <c r="C17" s="56">
        <f>SUM(C12:C16)</f>
        <v>0</v>
      </c>
      <c r="D17" s="56">
        <f>SUM(D12:D16)</f>
        <v>0</v>
      </c>
      <c r="E17" s="56">
        <f>SUM(E12:E16)</f>
        <v>0</v>
      </c>
      <c r="F17" s="98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</row>
    <row r="18" spans="1:23" x14ac:dyDescent="0.3"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</row>
    <row r="19" spans="1:23" ht="56" x14ac:dyDescent="0.3">
      <c r="A19" s="7" t="s">
        <v>193</v>
      </c>
      <c r="C19" s="46" t="s">
        <v>209</v>
      </c>
      <c r="D19" s="43" t="s">
        <v>210</v>
      </c>
      <c r="E19" s="46" t="s">
        <v>211</v>
      </c>
      <c r="F19" s="46" t="s">
        <v>213</v>
      </c>
      <c r="G19" s="46" t="s">
        <v>205</v>
      </c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</row>
    <row r="20" spans="1:23" ht="14.5" x14ac:dyDescent="0.35">
      <c r="A20" s="1" t="s">
        <v>198</v>
      </c>
      <c r="C20" s="109"/>
      <c r="D20" s="109"/>
      <c r="E20" s="109"/>
      <c r="F20" s="109"/>
      <c r="G20" s="52">
        <f>SUM(C20:F20)</f>
        <v>0</v>
      </c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</row>
    <row r="21" spans="1:23" ht="14.5" x14ac:dyDescent="0.35">
      <c r="A21" s="1" t="s">
        <v>199</v>
      </c>
      <c r="C21" s="109"/>
      <c r="D21" s="109"/>
      <c r="E21" s="109"/>
      <c r="F21" s="109"/>
      <c r="G21" s="52">
        <f t="shared" ref="G21:G24" si="6">SUM(C21:F21)</f>
        <v>0</v>
      </c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</row>
    <row r="22" spans="1:23" ht="14.5" x14ac:dyDescent="0.35">
      <c r="A22" s="1" t="s">
        <v>200</v>
      </c>
      <c r="C22" s="109"/>
      <c r="D22" s="109"/>
      <c r="E22" s="109"/>
      <c r="F22" s="109"/>
      <c r="G22" s="52">
        <f t="shared" si="6"/>
        <v>0</v>
      </c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</row>
    <row r="23" spans="1:23" ht="14.5" x14ac:dyDescent="0.35">
      <c r="A23" s="1" t="s">
        <v>201</v>
      </c>
      <c r="C23" s="109"/>
      <c r="D23" s="109"/>
      <c r="E23" s="109"/>
      <c r="F23" s="109"/>
      <c r="G23" s="52">
        <f t="shared" si="6"/>
        <v>0</v>
      </c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</row>
    <row r="24" spans="1:23" ht="14.5" x14ac:dyDescent="0.35">
      <c r="A24" s="1" t="s">
        <v>202</v>
      </c>
      <c r="C24" s="109"/>
      <c r="D24" s="109"/>
      <c r="E24" s="109"/>
      <c r="F24" s="109"/>
      <c r="G24" s="52">
        <f t="shared" si="6"/>
        <v>0</v>
      </c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23" x14ac:dyDescent="0.3">
      <c r="A25" s="7" t="s">
        <v>212</v>
      </c>
      <c r="B25" s="7"/>
      <c r="C25" s="56">
        <f>SUM(C20:C24)</f>
        <v>0</v>
      </c>
      <c r="D25" s="56">
        <f>SUM(D20:D24)</f>
        <v>0</v>
      </c>
      <c r="E25" s="56">
        <f>SUM(E20:E24)</f>
        <v>0</v>
      </c>
      <c r="F25" s="56">
        <f>SUM(F20:F24)</f>
        <v>0</v>
      </c>
      <c r="G25" s="98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23" x14ac:dyDescent="0.3"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23" ht="56" x14ac:dyDescent="0.3">
      <c r="A27" s="7" t="s">
        <v>194</v>
      </c>
      <c r="C27" s="46" t="s">
        <v>214</v>
      </c>
      <c r="D27" s="46" t="s">
        <v>215</v>
      </c>
      <c r="E27" s="46" t="s">
        <v>216</v>
      </c>
      <c r="F27" s="46" t="s">
        <v>217</v>
      </c>
      <c r="G27" s="46" t="s">
        <v>218</v>
      </c>
      <c r="H27" s="46" t="s">
        <v>219</v>
      </c>
      <c r="I27" s="46" t="s">
        <v>220</v>
      </c>
      <c r="J27" s="46" t="s">
        <v>221</v>
      </c>
      <c r="K27" s="46" t="s">
        <v>222</v>
      </c>
      <c r="L27" s="100" t="s">
        <v>205</v>
      </c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</row>
    <row r="28" spans="1:23" ht="14.5" x14ac:dyDescent="0.35">
      <c r="A28" s="1" t="s">
        <v>198</v>
      </c>
      <c r="C28" s="109"/>
      <c r="D28" s="109"/>
      <c r="E28" s="109"/>
      <c r="F28" s="109"/>
      <c r="G28" s="109"/>
      <c r="H28" s="109"/>
      <c r="I28" s="109"/>
      <c r="J28" s="109"/>
      <c r="K28" s="109"/>
      <c r="L28" s="52">
        <f>SUM(C28:K28)</f>
        <v>0</v>
      </c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</row>
    <row r="29" spans="1:23" ht="14.5" x14ac:dyDescent="0.35">
      <c r="A29" s="1" t="s">
        <v>199</v>
      </c>
      <c r="C29" s="109"/>
      <c r="D29" s="109"/>
      <c r="E29" s="109"/>
      <c r="F29" s="109"/>
      <c r="G29" s="109"/>
      <c r="H29" s="109"/>
      <c r="I29" s="109"/>
      <c r="J29" s="109"/>
      <c r="K29" s="109"/>
      <c r="L29" s="52">
        <f t="shared" ref="L29:L32" si="7">SUM(C29:K29)</f>
        <v>0</v>
      </c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</row>
    <row r="30" spans="1:23" ht="14.5" x14ac:dyDescent="0.35">
      <c r="A30" s="1" t="s">
        <v>200</v>
      </c>
      <c r="C30" s="109"/>
      <c r="D30" s="109"/>
      <c r="E30" s="109"/>
      <c r="F30" s="109"/>
      <c r="G30" s="109"/>
      <c r="H30" s="109"/>
      <c r="I30" s="109"/>
      <c r="J30" s="109"/>
      <c r="K30" s="109"/>
      <c r="L30" s="52">
        <f t="shared" si="7"/>
        <v>0</v>
      </c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</row>
    <row r="31" spans="1:23" ht="14.5" x14ac:dyDescent="0.35">
      <c r="A31" s="1" t="s">
        <v>201</v>
      </c>
      <c r="C31" s="109"/>
      <c r="D31" s="109"/>
      <c r="E31" s="109"/>
      <c r="F31" s="109"/>
      <c r="G31" s="109"/>
      <c r="H31" s="109"/>
      <c r="I31" s="109"/>
      <c r="J31" s="109"/>
      <c r="K31" s="109"/>
      <c r="L31" s="52">
        <f t="shared" si="7"/>
        <v>0</v>
      </c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</row>
    <row r="32" spans="1:23" ht="14.5" x14ac:dyDescent="0.35">
      <c r="A32" s="1" t="s">
        <v>202</v>
      </c>
      <c r="C32" s="109"/>
      <c r="D32" s="109"/>
      <c r="E32" s="109"/>
      <c r="F32" s="109"/>
      <c r="G32" s="109"/>
      <c r="H32" s="109"/>
      <c r="I32" s="109"/>
      <c r="J32" s="109"/>
      <c r="K32" s="109"/>
      <c r="L32" s="52">
        <f t="shared" si="7"/>
        <v>0</v>
      </c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</row>
    <row r="33" spans="1:23" x14ac:dyDescent="0.3">
      <c r="A33" s="7" t="s">
        <v>212</v>
      </c>
      <c r="B33" s="7"/>
      <c r="C33" s="56">
        <f>SUM(C28:C32)</f>
        <v>0</v>
      </c>
      <c r="D33" s="56">
        <f>SUM(D28:D32)</f>
        <v>0</v>
      </c>
      <c r="E33" s="56">
        <f>SUM(E28:E32)</f>
        <v>0</v>
      </c>
      <c r="F33" s="56">
        <f>SUM(F28:F32)</f>
        <v>0</v>
      </c>
      <c r="G33" s="56">
        <f t="shared" ref="G33:K33" si="8">SUM(G28:G32)</f>
        <v>0</v>
      </c>
      <c r="H33" s="56">
        <f t="shared" si="8"/>
        <v>0</v>
      </c>
      <c r="I33" s="56">
        <f t="shared" si="8"/>
        <v>0</v>
      </c>
      <c r="J33" s="56">
        <f t="shared" si="8"/>
        <v>0</v>
      </c>
      <c r="K33" s="56">
        <f t="shared" si="8"/>
        <v>0</v>
      </c>
      <c r="L33" s="98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</row>
    <row r="34" spans="1:23" x14ac:dyDescent="0.3"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1:23" x14ac:dyDescent="0.3"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</row>
    <row r="36" spans="1:23" x14ac:dyDescent="0.3">
      <c r="C36" s="6" t="s">
        <v>14</v>
      </c>
      <c r="D36" s="36" t="s">
        <v>14</v>
      </c>
      <c r="E36" s="6" t="s">
        <v>15</v>
      </c>
      <c r="F36" s="36" t="s">
        <v>15</v>
      </c>
      <c r="G36" s="6" t="s">
        <v>16</v>
      </c>
      <c r="H36" s="36" t="s">
        <v>16</v>
      </c>
      <c r="I36" s="6" t="s">
        <v>17</v>
      </c>
      <c r="J36" s="36" t="s">
        <v>17</v>
      </c>
      <c r="K36" s="6" t="s">
        <v>18</v>
      </c>
      <c r="L36" s="36" t="s">
        <v>18</v>
      </c>
      <c r="M36" s="6" t="s">
        <v>19</v>
      </c>
      <c r="N36" s="36" t="s">
        <v>19</v>
      </c>
      <c r="O36" s="52"/>
      <c r="P36" s="52"/>
      <c r="Q36" s="52"/>
      <c r="R36" s="52"/>
      <c r="S36" s="52"/>
      <c r="T36" s="52"/>
      <c r="U36" s="52"/>
      <c r="V36" s="52"/>
      <c r="W36" s="52"/>
    </row>
    <row r="37" spans="1:23" ht="28" x14ac:dyDescent="0.3">
      <c r="B37" s="5" t="s">
        <v>224</v>
      </c>
      <c r="C37" s="6" t="s">
        <v>112</v>
      </c>
      <c r="D37" s="37" t="s">
        <v>113</v>
      </c>
      <c r="E37" s="6" t="s">
        <v>112</v>
      </c>
      <c r="F37" s="37" t="s">
        <v>113</v>
      </c>
      <c r="G37" s="6" t="s">
        <v>112</v>
      </c>
      <c r="H37" s="37" t="s">
        <v>113</v>
      </c>
      <c r="I37" s="6" t="s">
        <v>112</v>
      </c>
      <c r="J37" s="37" t="s">
        <v>113</v>
      </c>
      <c r="K37" s="6" t="s">
        <v>112</v>
      </c>
      <c r="L37" s="37" t="s">
        <v>113</v>
      </c>
      <c r="M37" s="6" t="s">
        <v>112</v>
      </c>
      <c r="N37" s="37" t="s">
        <v>113</v>
      </c>
      <c r="O37" s="52"/>
      <c r="P37" s="52"/>
      <c r="Q37" s="52"/>
      <c r="R37" s="52"/>
      <c r="S37" s="52"/>
      <c r="T37" s="52"/>
      <c r="U37" s="52"/>
      <c r="V37" s="52"/>
      <c r="W37" s="52"/>
    </row>
    <row r="38" spans="1:23" ht="14.5" x14ac:dyDescent="0.35">
      <c r="A38" s="1" t="s">
        <v>59</v>
      </c>
      <c r="B38" s="105"/>
      <c r="C38" s="52">
        <f>(B3*C3*D3)+(B4*C4*D4)+(B5*C5*D5)+(B6*C6*D6)+(B7*C7*D7)</f>
        <v>0</v>
      </c>
      <c r="D38" s="53">
        <v>0</v>
      </c>
      <c r="E38" s="52">
        <f t="shared" ref="E38:L38" si="9">IF($B$38&gt;0,C38*$B$38,C38)</f>
        <v>0</v>
      </c>
      <c r="F38" s="53">
        <f t="shared" si="9"/>
        <v>0</v>
      </c>
      <c r="G38" s="52">
        <f t="shared" si="9"/>
        <v>0</v>
      </c>
      <c r="H38" s="53">
        <f t="shared" si="9"/>
        <v>0</v>
      </c>
      <c r="I38" s="52">
        <f t="shared" si="9"/>
        <v>0</v>
      </c>
      <c r="J38" s="53">
        <f t="shared" si="9"/>
        <v>0</v>
      </c>
      <c r="K38" s="52">
        <f t="shared" si="9"/>
        <v>0</v>
      </c>
      <c r="L38" s="53">
        <f t="shared" si="9"/>
        <v>0</v>
      </c>
      <c r="M38" s="52">
        <f>C38+E38+G38+I38+K38</f>
        <v>0</v>
      </c>
      <c r="N38" s="53">
        <f>D38+F38+H38+J38+L38</f>
        <v>0</v>
      </c>
      <c r="O38" s="52"/>
      <c r="P38" s="52"/>
      <c r="Q38" s="52"/>
      <c r="R38" s="52"/>
      <c r="S38" s="52"/>
      <c r="T38" s="52"/>
      <c r="U38" s="52"/>
      <c r="V38" s="52"/>
      <c r="W38" s="52"/>
    </row>
    <row r="39" spans="1:23" ht="14.5" x14ac:dyDescent="0.35">
      <c r="A39" s="1" t="s">
        <v>61</v>
      </c>
      <c r="B39" s="105"/>
      <c r="C39" s="52">
        <f>(B3*C3*E3)+(B4*C4*E4)+(B5*C5*E5)+(B6*C6*E6)+(B7*C7*E7)</f>
        <v>0</v>
      </c>
      <c r="D39" s="53">
        <v>0</v>
      </c>
      <c r="E39" s="52">
        <f t="shared" ref="E39:G41" si="10">IF($B$39&gt;0,C39*$B$39,C39)</f>
        <v>0</v>
      </c>
      <c r="F39" s="53">
        <f t="shared" si="10"/>
        <v>0</v>
      </c>
      <c r="G39" s="52">
        <f t="shared" si="10"/>
        <v>0</v>
      </c>
      <c r="H39" s="53">
        <f t="shared" ref="H39:L39" si="11">IF($B$39&gt;0,F39*$B$39,F39)</f>
        <v>0</v>
      </c>
      <c r="I39" s="52">
        <f t="shared" si="11"/>
        <v>0</v>
      </c>
      <c r="J39" s="53">
        <f t="shared" si="11"/>
        <v>0</v>
      </c>
      <c r="K39" s="52">
        <f t="shared" si="11"/>
        <v>0</v>
      </c>
      <c r="L39" s="53">
        <f t="shared" si="11"/>
        <v>0</v>
      </c>
      <c r="M39" s="52">
        <f t="shared" ref="M39:M41" si="12">C39+E39+G39+I39+K39</f>
        <v>0</v>
      </c>
      <c r="N39" s="53">
        <f t="shared" ref="N39:N41" si="13">D39+F39+H39+J39+L39</f>
        <v>0</v>
      </c>
      <c r="O39" s="52"/>
      <c r="P39" s="52"/>
      <c r="Q39" s="52"/>
      <c r="R39" s="52"/>
      <c r="S39" s="52"/>
      <c r="T39" s="52"/>
      <c r="U39" s="52"/>
      <c r="V39" s="52"/>
      <c r="W39" s="52"/>
    </row>
    <row r="40" spans="1:23" ht="14.5" x14ac:dyDescent="0.35">
      <c r="A40" s="1" t="s">
        <v>62</v>
      </c>
      <c r="B40" s="105"/>
      <c r="C40" s="52">
        <f>(B3*I3)+(B4*I4)+(B5*I5)+(B6*I6)+(B7*I7)</f>
        <v>0</v>
      </c>
      <c r="D40" s="53">
        <v>0</v>
      </c>
      <c r="E40" s="52">
        <f t="shared" si="10"/>
        <v>0</v>
      </c>
      <c r="F40" s="53">
        <f t="shared" si="10"/>
        <v>0</v>
      </c>
      <c r="G40" s="52">
        <f t="shared" si="10"/>
        <v>0</v>
      </c>
      <c r="H40" s="53">
        <f t="shared" ref="H40" si="14">IF($B$39&gt;0,F40*$B$39,F40)</f>
        <v>0</v>
      </c>
      <c r="I40" s="52">
        <f t="shared" ref="I40" si="15">IF($B$39&gt;0,G40*$B$39,G40)</f>
        <v>0</v>
      </c>
      <c r="J40" s="53">
        <f t="shared" ref="J40" si="16">IF($B$39&gt;0,H40*$B$39,H40)</f>
        <v>0</v>
      </c>
      <c r="K40" s="52">
        <f t="shared" ref="K40" si="17">IF($B$39&gt;0,I40*$B$39,I40)</f>
        <v>0</v>
      </c>
      <c r="L40" s="53">
        <f t="shared" ref="L40" si="18">IF($B$39&gt;0,J40*$B$39,J40)</f>
        <v>0</v>
      </c>
      <c r="M40" s="52">
        <f t="shared" ref="M40" si="19">C40+E40+G40+I40+K40</f>
        <v>0</v>
      </c>
      <c r="N40" s="53">
        <f t="shared" si="13"/>
        <v>0</v>
      </c>
      <c r="O40" s="52"/>
      <c r="P40" s="52"/>
      <c r="Q40" s="52"/>
      <c r="R40" s="52"/>
      <c r="S40" s="52"/>
      <c r="T40" s="52"/>
      <c r="U40" s="52"/>
      <c r="V40" s="52"/>
      <c r="W40" s="52"/>
    </row>
    <row r="41" spans="1:23" ht="14.5" x14ac:dyDescent="0.35">
      <c r="A41" s="1" t="s">
        <v>194</v>
      </c>
      <c r="B41" s="105"/>
      <c r="C41" s="52">
        <f>(B3*F3)+(B4*F4)+(B5*F5)+(B6*F6)+(B7*F7)</f>
        <v>0</v>
      </c>
      <c r="D41" s="53">
        <v>0</v>
      </c>
      <c r="E41" s="52">
        <f t="shared" si="10"/>
        <v>0</v>
      </c>
      <c r="F41" s="53">
        <f t="shared" si="10"/>
        <v>0</v>
      </c>
      <c r="G41" s="52">
        <f t="shared" si="10"/>
        <v>0</v>
      </c>
      <c r="H41" s="53">
        <f t="shared" ref="H41" si="20">IF($B$39&gt;0,F41*$B$39,F41)</f>
        <v>0</v>
      </c>
      <c r="I41" s="52">
        <f t="shared" ref="I41" si="21">IF($B$39&gt;0,G41*$B$39,G41)</f>
        <v>0</v>
      </c>
      <c r="J41" s="53">
        <f t="shared" ref="J41" si="22">IF($B$39&gt;0,H41*$B$39,H41)</f>
        <v>0</v>
      </c>
      <c r="K41" s="52">
        <f t="shared" ref="K41" si="23">IF($B$39&gt;0,I41*$B$39,I41)</f>
        <v>0</v>
      </c>
      <c r="L41" s="53">
        <f t="shared" ref="L41" si="24">IF($B$39&gt;0,J41*$B$39,J41)</f>
        <v>0</v>
      </c>
      <c r="M41" s="52">
        <f t="shared" si="12"/>
        <v>0</v>
      </c>
      <c r="N41" s="53">
        <f t="shared" si="13"/>
        <v>0</v>
      </c>
      <c r="O41" s="52"/>
      <c r="P41" s="52"/>
      <c r="Q41" s="52"/>
      <c r="R41" s="52"/>
      <c r="S41" s="52"/>
      <c r="T41" s="52"/>
      <c r="U41" s="52"/>
      <c r="V41" s="52"/>
      <c r="W41" s="52"/>
    </row>
    <row r="42" spans="1:23" x14ac:dyDescent="0.3">
      <c r="A42" s="41" t="s">
        <v>223</v>
      </c>
      <c r="C42" s="58">
        <f>SUM(C38:C41)</f>
        <v>0</v>
      </c>
      <c r="D42" s="59">
        <f t="shared" ref="D42:L42" si="25">SUM(D38:D41)</f>
        <v>0</v>
      </c>
      <c r="E42" s="58">
        <f t="shared" si="25"/>
        <v>0</v>
      </c>
      <c r="F42" s="59">
        <f t="shared" si="25"/>
        <v>0</v>
      </c>
      <c r="G42" s="58">
        <f t="shared" si="25"/>
        <v>0</v>
      </c>
      <c r="H42" s="59">
        <f t="shared" si="25"/>
        <v>0</v>
      </c>
      <c r="I42" s="58">
        <f t="shared" si="25"/>
        <v>0</v>
      </c>
      <c r="J42" s="59">
        <f t="shared" si="25"/>
        <v>0</v>
      </c>
      <c r="K42" s="58">
        <f t="shared" si="25"/>
        <v>0</v>
      </c>
      <c r="L42" s="59">
        <f t="shared" si="25"/>
        <v>0</v>
      </c>
      <c r="M42" s="58">
        <f>C42+E42+G42+I42+K42</f>
        <v>0</v>
      </c>
      <c r="N42" s="59">
        <f>D42+F42+H42+J42+L42</f>
        <v>0</v>
      </c>
      <c r="O42" s="52"/>
      <c r="P42" s="52"/>
      <c r="Q42" s="52"/>
      <c r="R42" s="52"/>
      <c r="S42" s="52"/>
      <c r="T42" s="52"/>
      <c r="U42" s="52"/>
      <c r="V42" s="52"/>
      <c r="W42" s="52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ACB298-D430-4970-8156-06CAC2B33C36}">
  <dimension ref="A1:N21"/>
  <sheetViews>
    <sheetView workbookViewId="0">
      <selection activeCell="C22" sqref="C22"/>
    </sheetView>
  </sheetViews>
  <sheetFormatPr defaultColWidth="9.1796875" defaultRowHeight="14" x14ac:dyDescent="0.3"/>
  <cols>
    <col min="1" max="1" width="39.81640625" style="1" customWidth="1"/>
    <col min="2" max="2" width="3.26953125" style="1" customWidth="1"/>
    <col min="3" max="16384" width="9.1796875" style="1"/>
  </cols>
  <sheetData>
    <row r="1" spans="1:14" x14ac:dyDescent="0.3">
      <c r="A1" s="3" t="s">
        <v>149</v>
      </c>
      <c r="C1" s="6" t="s">
        <v>14</v>
      </c>
      <c r="D1" s="36" t="s">
        <v>14</v>
      </c>
      <c r="E1" s="6" t="s">
        <v>15</v>
      </c>
      <c r="F1" s="36" t="s">
        <v>15</v>
      </c>
      <c r="G1" s="6" t="s">
        <v>16</v>
      </c>
      <c r="H1" s="36" t="s">
        <v>16</v>
      </c>
      <c r="I1" s="6" t="s">
        <v>17</v>
      </c>
      <c r="J1" s="36" t="s">
        <v>17</v>
      </c>
      <c r="K1" s="6" t="s">
        <v>18</v>
      </c>
      <c r="L1" s="36" t="s">
        <v>18</v>
      </c>
      <c r="M1" s="6" t="s">
        <v>19</v>
      </c>
      <c r="N1" s="36" t="s">
        <v>19</v>
      </c>
    </row>
    <row r="2" spans="1:14" ht="28" x14ac:dyDescent="0.3">
      <c r="A2" s="33" t="s">
        <v>150</v>
      </c>
      <c r="C2" s="3" t="s">
        <v>112</v>
      </c>
      <c r="D2" s="37" t="s">
        <v>113</v>
      </c>
      <c r="E2" s="3" t="s">
        <v>112</v>
      </c>
      <c r="F2" s="37" t="s">
        <v>113</v>
      </c>
      <c r="G2" s="3" t="s">
        <v>112</v>
      </c>
      <c r="H2" s="37" t="s">
        <v>113</v>
      </c>
      <c r="I2" s="3" t="s">
        <v>112</v>
      </c>
      <c r="J2" s="37" t="s">
        <v>113</v>
      </c>
      <c r="K2" s="3" t="s">
        <v>112</v>
      </c>
      <c r="L2" s="37" t="s">
        <v>113</v>
      </c>
      <c r="M2" s="3" t="s">
        <v>112</v>
      </c>
      <c r="N2" s="37" t="s">
        <v>113</v>
      </c>
    </row>
    <row r="3" spans="1:14" x14ac:dyDescent="0.3">
      <c r="A3" s="1" t="s">
        <v>151</v>
      </c>
      <c r="C3" s="52">
        <v>0</v>
      </c>
      <c r="D3" s="53">
        <v>0</v>
      </c>
      <c r="E3" s="52">
        <f t="shared" ref="E3:L3" si="0">C3*1.03</f>
        <v>0</v>
      </c>
      <c r="F3" s="53">
        <f t="shared" si="0"/>
        <v>0</v>
      </c>
      <c r="G3" s="52">
        <f t="shared" si="0"/>
        <v>0</v>
      </c>
      <c r="H3" s="53">
        <f t="shared" si="0"/>
        <v>0</v>
      </c>
      <c r="I3" s="52">
        <f t="shared" si="0"/>
        <v>0</v>
      </c>
      <c r="J3" s="53">
        <f t="shared" si="0"/>
        <v>0</v>
      </c>
      <c r="K3" s="52">
        <f t="shared" si="0"/>
        <v>0</v>
      </c>
      <c r="L3" s="53">
        <f t="shared" si="0"/>
        <v>0</v>
      </c>
      <c r="M3" s="52">
        <f>C3+E3+G3+I3+K3</f>
        <v>0</v>
      </c>
      <c r="N3" s="53">
        <f>D3+F3+H3+J3+L3</f>
        <v>0</v>
      </c>
    </row>
    <row r="4" spans="1:14" x14ac:dyDescent="0.3">
      <c r="A4" s="1" t="s">
        <v>152</v>
      </c>
      <c r="C4" s="52">
        <v>0</v>
      </c>
      <c r="D4" s="53">
        <v>0</v>
      </c>
      <c r="E4" s="52">
        <f t="shared" ref="E4:E12" si="1">C4*1.03</f>
        <v>0</v>
      </c>
      <c r="F4" s="53">
        <f t="shared" ref="F4:F12" si="2">D4*1.03</f>
        <v>0</v>
      </c>
      <c r="G4" s="52">
        <f t="shared" ref="G4:G12" si="3">E4*1.03</f>
        <v>0</v>
      </c>
      <c r="H4" s="53">
        <f t="shared" ref="H4:H12" si="4">F4*1.03</f>
        <v>0</v>
      </c>
      <c r="I4" s="52">
        <f t="shared" ref="I4:I12" si="5">G4*1.03</f>
        <v>0</v>
      </c>
      <c r="J4" s="53">
        <f t="shared" ref="J4:J12" si="6">H4*1.03</f>
        <v>0</v>
      </c>
      <c r="K4" s="52">
        <f t="shared" ref="K4:K12" si="7">I4*1.03</f>
        <v>0</v>
      </c>
      <c r="L4" s="53">
        <f>J4*1.03</f>
        <v>0</v>
      </c>
      <c r="M4" s="52">
        <f t="shared" ref="M4:M12" si="8">C4+E4+G4+I4+K4</f>
        <v>0</v>
      </c>
      <c r="N4" s="53">
        <f t="shared" ref="N4:N12" si="9">D4+F4+H4+J4+L4</f>
        <v>0</v>
      </c>
    </row>
    <row r="5" spans="1:14" x14ac:dyDescent="0.3">
      <c r="A5" s="1" t="s">
        <v>153</v>
      </c>
      <c r="C5" s="52">
        <v>0</v>
      </c>
      <c r="D5" s="53">
        <v>0</v>
      </c>
      <c r="E5" s="52">
        <f t="shared" si="1"/>
        <v>0</v>
      </c>
      <c r="F5" s="53">
        <f t="shared" si="2"/>
        <v>0</v>
      </c>
      <c r="G5" s="52">
        <f t="shared" si="3"/>
        <v>0</v>
      </c>
      <c r="H5" s="53">
        <f t="shared" si="4"/>
        <v>0</v>
      </c>
      <c r="I5" s="52">
        <f t="shared" si="5"/>
        <v>0</v>
      </c>
      <c r="J5" s="53">
        <f t="shared" si="6"/>
        <v>0</v>
      </c>
      <c r="K5" s="52">
        <f t="shared" si="7"/>
        <v>0</v>
      </c>
      <c r="L5" s="53">
        <f t="shared" ref="L5:L12" si="10">J5*1.03</f>
        <v>0</v>
      </c>
      <c r="M5" s="52">
        <f t="shared" si="8"/>
        <v>0</v>
      </c>
      <c r="N5" s="53">
        <f t="shared" si="9"/>
        <v>0</v>
      </c>
    </row>
    <row r="6" spans="1:14" x14ac:dyDescent="0.3">
      <c r="A6" s="1" t="s">
        <v>154</v>
      </c>
      <c r="C6" s="52">
        <v>0</v>
      </c>
      <c r="D6" s="53">
        <v>0</v>
      </c>
      <c r="E6" s="52">
        <f t="shared" si="1"/>
        <v>0</v>
      </c>
      <c r="F6" s="53">
        <f t="shared" si="2"/>
        <v>0</v>
      </c>
      <c r="G6" s="52">
        <f t="shared" si="3"/>
        <v>0</v>
      </c>
      <c r="H6" s="53">
        <f t="shared" si="4"/>
        <v>0</v>
      </c>
      <c r="I6" s="52">
        <f t="shared" si="5"/>
        <v>0</v>
      </c>
      <c r="J6" s="53">
        <f t="shared" si="6"/>
        <v>0</v>
      </c>
      <c r="K6" s="52">
        <f t="shared" si="7"/>
        <v>0</v>
      </c>
      <c r="L6" s="53">
        <f t="shared" si="10"/>
        <v>0</v>
      </c>
      <c r="M6" s="52">
        <f t="shared" si="8"/>
        <v>0</v>
      </c>
      <c r="N6" s="53">
        <f t="shared" si="9"/>
        <v>0</v>
      </c>
    </row>
    <row r="7" spans="1:14" x14ac:dyDescent="0.3">
      <c r="A7" s="1" t="s">
        <v>155</v>
      </c>
      <c r="C7" s="52">
        <v>0</v>
      </c>
      <c r="D7" s="53">
        <v>0</v>
      </c>
      <c r="E7" s="52">
        <f t="shared" si="1"/>
        <v>0</v>
      </c>
      <c r="F7" s="53">
        <f t="shared" si="2"/>
        <v>0</v>
      </c>
      <c r="G7" s="52">
        <f t="shared" si="3"/>
        <v>0</v>
      </c>
      <c r="H7" s="53">
        <f t="shared" si="4"/>
        <v>0</v>
      </c>
      <c r="I7" s="52">
        <f t="shared" si="5"/>
        <v>0</v>
      </c>
      <c r="J7" s="53">
        <f t="shared" si="6"/>
        <v>0</v>
      </c>
      <c r="K7" s="52">
        <f t="shared" si="7"/>
        <v>0</v>
      </c>
      <c r="L7" s="53">
        <f t="shared" si="10"/>
        <v>0</v>
      </c>
      <c r="M7" s="52">
        <f t="shared" si="8"/>
        <v>0</v>
      </c>
      <c r="N7" s="53">
        <f t="shared" si="9"/>
        <v>0</v>
      </c>
    </row>
    <row r="8" spans="1:14" x14ac:dyDescent="0.3">
      <c r="A8" s="1" t="s">
        <v>156</v>
      </c>
      <c r="C8" s="52">
        <v>0</v>
      </c>
      <c r="D8" s="53">
        <v>0</v>
      </c>
      <c r="E8" s="52">
        <f t="shared" si="1"/>
        <v>0</v>
      </c>
      <c r="F8" s="53">
        <f t="shared" si="2"/>
        <v>0</v>
      </c>
      <c r="G8" s="52">
        <f t="shared" si="3"/>
        <v>0</v>
      </c>
      <c r="H8" s="53">
        <f t="shared" si="4"/>
        <v>0</v>
      </c>
      <c r="I8" s="52">
        <f t="shared" si="5"/>
        <v>0</v>
      </c>
      <c r="J8" s="53">
        <f t="shared" si="6"/>
        <v>0</v>
      </c>
      <c r="K8" s="52">
        <f t="shared" si="7"/>
        <v>0</v>
      </c>
      <c r="L8" s="53">
        <f t="shared" si="10"/>
        <v>0</v>
      </c>
      <c r="M8" s="52">
        <f t="shared" si="8"/>
        <v>0</v>
      </c>
      <c r="N8" s="53">
        <f t="shared" si="9"/>
        <v>0</v>
      </c>
    </row>
    <row r="9" spans="1:14" x14ac:dyDescent="0.3">
      <c r="A9" s="1" t="s">
        <v>157</v>
      </c>
      <c r="C9" s="52">
        <v>0</v>
      </c>
      <c r="D9" s="53">
        <v>0</v>
      </c>
      <c r="E9" s="52">
        <f t="shared" si="1"/>
        <v>0</v>
      </c>
      <c r="F9" s="53">
        <f t="shared" si="2"/>
        <v>0</v>
      </c>
      <c r="G9" s="52">
        <f t="shared" si="3"/>
        <v>0</v>
      </c>
      <c r="H9" s="53">
        <f t="shared" si="4"/>
        <v>0</v>
      </c>
      <c r="I9" s="52">
        <f t="shared" si="5"/>
        <v>0</v>
      </c>
      <c r="J9" s="53">
        <f t="shared" si="6"/>
        <v>0</v>
      </c>
      <c r="K9" s="52">
        <f t="shared" si="7"/>
        <v>0</v>
      </c>
      <c r="L9" s="53">
        <f t="shared" si="10"/>
        <v>0</v>
      </c>
      <c r="M9" s="52">
        <f t="shared" si="8"/>
        <v>0</v>
      </c>
      <c r="N9" s="53">
        <f t="shared" si="9"/>
        <v>0</v>
      </c>
    </row>
    <row r="10" spans="1:14" x14ac:dyDescent="0.3">
      <c r="A10" s="1" t="s">
        <v>161</v>
      </c>
      <c r="C10" s="52">
        <v>0</v>
      </c>
      <c r="D10" s="53">
        <v>0</v>
      </c>
      <c r="E10" s="52">
        <f t="shared" si="1"/>
        <v>0</v>
      </c>
      <c r="F10" s="53">
        <f t="shared" si="2"/>
        <v>0</v>
      </c>
      <c r="G10" s="52">
        <f t="shared" si="3"/>
        <v>0</v>
      </c>
      <c r="H10" s="53">
        <f t="shared" si="4"/>
        <v>0</v>
      </c>
      <c r="I10" s="52">
        <f t="shared" si="5"/>
        <v>0</v>
      </c>
      <c r="J10" s="53">
        <f t="shared" si="6"/>
        <v>0</v>
      </c>
      <c r="K10" s="52">
        <f t="shared" si="7"/>
        <v>0</v>
      </c>
      <c r="L10" s="53">
        <f t="shared" si="10"/>
        <v>0</v>
      </c>
      <c r="M10" s="52">
        <f t="shared" si="8"/>
        <v>0</v>
      </c>
      <c r="N10" s="53">
        <f t="shared" si="9"/>
        <v>0</v>
      </c>
    </row>
    <row r="11" spans="1:14" x14ac:dyDescent="0.3">
      <c r="A11" s="1" t="s">
        <v>158</v>
      </c>
      <c r="C11" s="52">
        <v>0</v>
      </c>
      <c r="D11" s="53">
        <v>0</v>
      </c>
      <c r="E11" s="52">
        <f t="shared" si="1"/>
        <v>0</v>
      </c>
      <c r="F11" s="53">
        <f t="shared" si="2"/>
        <v>0</v>
      </c>
      <c r="G11" s="52">
        <f t="shared" si="3"/>
        <v>0</v>
      </c>
      <c r="H11" s="53">
        <f t="shared" si="4"/>
        <v>0</v>
      </c>
      <c r="I11" s="52">
        <f t="shared" si="5"/>
        <v>0</v>
      </c>
      <c r="J11" s="53">
        <f t="shared" si="6"/>
        <v>0</v>
      </c>
      <c r="K11" s="52">
        <f t="shared" si="7"/>
        <v>0</v>
      </c>
      <c r="L11" s="53">
        <f t="shared" si="10"/>
        <v>0</v>
      </c>
      <c r="M11" s="52">
        <f t="shared" si="8"/>
        <v>0</v>
      </c>
      <c r="N11" s="53">
        <f t="shared" si="9"/>
        <v>0</v>
      </c>
    </row>
    <row r="12" spans="1:14" x14ac:dyDescent="0.3">
      <c r="A12" s="1" t="s">
        <v>159</v>
      </c>
      <c r="C12" s="54">
        <v>0</v>
      </c>
      <c r="D12" s="55">
        <v>0</v>
      </c>
      <c r="E12" s="54">
        <f t="shared" si="1"/>
        <v>0</v>
      </c>
      <c r="F12" s="55">
        <f t="shared" si="2"/>
        <v>0</v>
      </c>
      <c r="G12" s="54">
        <f t="shared" si="3"/>
        <v>0</v>
      </c>
      <c r="H12" s="55">
        <f t="shared" si="4"/>
        <v>0</v>
      </c>
      <c r="I12" s="54">
        <f t="shared" si="5"/>
        <v>0</v>
      </c>
      <c r="J12" s="55">
        <f t="shared" si="6"/>
        <v>0</v>
      </c>
      <c r="K12" s="54">
        <f t="shared" si="7"/>
        <v>0</v>
      </c>
      <c r="L12" s="55">
        <f t="shared" si="10"/>
        <v>0</v>
      </c>
      <c r="M12" s="54">
        <f t="shared" si="8"/>
        <v>0</v>
      </c>
      <c r="N12" s="55">
        <f t="shared" si="9"/>
        <v>0</v>
      </c>
    </row>
    <row r="13" spans="1:14" x14ac:dyDescent="0.3">
      <c r="A13" s="7" t="s">
        <v>160</v>
      </c>
      <c r="B13" s="7"/>
      <c r="C13" s="56">
        <f t="shared" ref="C13:L13" si="11">SUM(C3:C12)</f>
        <v>0</v>
      </c>
      <c r="D13" s="57">
        <f t="shared" si="11"/>
        <v>0</v>
      </c>
      <c r="E13" s="56">
        <f t="shared" si="11"/>
        <v>0</v>
      </c>
      <c r="F13" s="57">
        <f t="shared" si="11"/>
        <v>0</v>
      </c>
      <c r="G13" s="56">
        <f t="shared" si="11"/>
        <v>0</v>
      </c>
      <c r="H13" s="57">
        <f t="shared" si="11"/>
        <v>0</v>
      </c>
      <c r="I13" s="56">
        <f t="shared" si="11"/>
        <v>0</v>
      </c>
      <c r="J13" s="57">
        <f t="shared" si="11"/>
        <v>0</v>
      </c>
      <c r="K13" s="56">
        <f t="shared" si="11"/>
        <v>0</v>
      </c>
      <c r="L13" s="57">
        <f t="shared" si="11"/>
        <v>0</v>
      </c>
      <c r="M13" s="56">
        <f>C13+E13+G13+I13+K13</f>
        <v>0</v>
      </c>
      <c r="N13" s="57">
        <f>D13+F13+H13+J13+L13</f>
        <v>0</v>
      </c>
    </row>
    <row r="14" spans="1:14" x14ac:dyDescent="0.3"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3">
      <c r="C15" s="6" t="s">
        <v>14</v>
      </c>
      <c r="D15" s="36" t="s">
        <v>14</v>
      </c>
      <c r="E15" s="6" t="s">
        <v>15</v>
      </c>
      <c r="F15" s="36" t="s">
        <v>15</v>
      </c>
      <c r="G15" s="6" t="s">
        <v>16</v>
      </c>
      <c r="H15" s="36" t="s">
        <v>16</v>
      </c>
      <c r="I15" s="6" t="s">
        <v>17</v>
      </c>
      <c r="J15" s="36" t="s">
        <v>17</v>
      </c>
      <c r="K15" s="6" t="s">
        <v>18</v>
      </c>
      <c r="L15" s="36" t="s">
        <v>18</v>
      </c>
      <c r="M15" s="6" t="s">
        <v>19</v>
      </c>
      <c r="N15" s="36" t="s">
        <v>19</v>
      </c>
    </row>
    <row r="16" spans="1:14" ht="28" x14ac:dyDescent="0.3">
      <c r="C16" s="3" t="s">
        <v>112</v>
      </c>
      <c r="D16" s="37" t="s">
        <v>113</v>
      </c>
      <c r="E16" s="3" t="s">
        <v>112</v>
      </c>
      <c r="F16" s="37" t="s">
        <v>113</v>
      </c>
      <c r="G16" s="3" t="s">
        <v>112</v>
      </c>
      <c r="H16" s="37" t="s">
        <v>113</v>
      </c>
      <c r="I16" s="3" t="s">
        <v>112</v>
      </c>
      <c r="J16" s="37" t="s">
        <v>113</v>
      </c>
      <c r="K16" s="3" t="s">
        <v>112</v>
      </c>
      <c r="L16" s="37" t="s">
        <v>113</v>
      </c>
      <c r="M16" s="3" t="s">
        <v>112</v>
      </c>
      <c r="N16" s="37" t="s">
        <v>113</v>
      </c>
    </row>
    <row r="17" spans="3:14" x14ac:dyDescent="0.3"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</row>
    <row r="18" spans="3:14" x14ac:dyDescent="0.3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3:14" x14ac:dyDescent="0.3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3:14" x14ac:dyDescent="0.3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3:14" x14ac:dyDescent="0.3"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F4BC-9B65-490A-A3B9-FEA43F5591F9}">
  <dimension ref="A1:N109"/>
  <sheetViews>
    <sheetView topLeftCell="A22" workbookViewId="0">
      <selection activeCell="K52" sqref="K52"/>
    </sheetView>
  </sheetViews>
  <sheetFormatPr defaultRowHeight="14.5" x14ac:dyDescent="0.35"/>
  <cols>
    <col min="1" max="1" width="29.54296875" customWidth="1"/>
    <col min="3" max="3" width="10.1796875" bestFit="1" customWidth="1"/>
    <col min="4" max="4" width="11.7265625" bestFit="1" customWidth="1"/>
    <col min="5" max="5" width="10.1796875" bestFit="1" customWidth="1"/>
    <col min="6" max="6" width="11.7265625" bestFit="1" customWidth="1"/>
    <col min="7" max="7" width="10.1796875" bestFit="1" customWidth="1"/>
    <col min="8" max="8" width="11.7265625" bestFit="1" customWidth="1"/>
    <col min="9" max="9" width="10.1796875" bestFit="1" customWidth="1"/>
    <col min="10" max="10" width="11.7265625" bestFit="1" customWidth="1"/>
    <col min="11" max="11" width="10.1796875" bestFit="1" customWidth="1"/>
    <col min="12" max="12" width="11.7265625" bestFit="1" customWidth="1"/>
    <col min="13" max="13" width="10.1796875" bestFit="1" customWidth="1"/>
  </cols>
  <sheetData>
    <row r="1" spans="1:14" x14ac:dyDescent="0.35">
      <c r="A1" s="3" t="s">
        <v>124</v>
      </c>
      <c r="B1" s="1"/>
      <c r="C1" s="6" t="s">
        <v>14</v>
      </c>
      <c r="D1" s="36" t="s">
        <v>14</v>
      </c>
      <c r="E1" s="6" t="s">
        <v>15</v>
      </c>
      <c r="F1" s="36" t="s">
        <v>15</v>
      </c>
      <c r="G1" s="6" t="s">
        <v>16</v>
      </c>
      <c r="H1" s="36" t="s">
        <v>16</v>
      </c>
      <c r="I1" s="6" t="s">
        <v>17</v>
      </c>
      <c r="J1" s="36" t="s">
        <v>17</v>
      </c>
      <c r="K1" s="6" t="s">
        <v>18</v>
      </c>
      <c r="L1" s="36" t="s">
        <v>18</v>
      </c>
      <c r="M1" s="6" t="s">
        <v>19</v>
      </c>
      <c r="N1" s="36" t="s">
        <v>19</v>
      </c>
    </row>
    <row r="2" spans="1:14" ht="42.5" x14ac:dyDescent="0.35">
      <c r="A2" s="33"/>
      <c r="B2" s="1"/>
      <c r="C2" s="3" t="s">
        <v>112</v>
      </c>
      <c r="D2" s="37" t="s">
        <v>125</v>
      </c>
      <c r="E2" s="3" t="s">
        <v>112</v>
      </c>
      <c r="F2" s="37" t="s">
        <v>125</v>
      </c>
      <c r="G2" s="3" t="s">
        <v>112</v>
      </c>
      <c r="H2" s="37" t="s">
        <v>125</v>
      </c>
      <c r="I2" s="3" t="s">
        <v>112</v>
      </c>
      <c r="J2" s="37" t="s">
        <v>125</v>
      </c>
      <c r="K2" s="3" t="s">
        <v>112</v>
      </c>
      <c r="L2" s="37" t="s">
        <v>125</v>
      </c>
      <c r="M2" s="3" t="s">
        <v>112</v>
      </c>
      <c r="N2" s="37" t="s">
        <v>125</v>
      </c>
    </row>
    <row r="3" spans="1:14" x14ac:dyDescent="0.35">
      <c r="A3" s="43" t="s">
        <v>126</v>
      </c>
      <c r="B3" s="1"/>
      <c r="C3" s="9"/>
      <c r="D3" s="39"/>
      <c r="E3" s="9"/>
      <c r="F3" s="39"/>
      <c r="G3" s="9"/>
      <c r="H3" s="39"/>
      <c r="I3" s="9"/>
      <c r="J3" s="39"/>
      <c r="K3" s="9"/>
      <c r="L3" s="39"/>
      <c r="M3" s="9"/>
      <c r="N3" s="39"/>
    </row>
    <row r="4" spans="1:14" x14ac:dyDescent="0.35">
      <c r="A4" s="1" t="s">
        <v>127</v>
      </c>
      <c r="B4" s="1"/>
      <c r="C4" s="52">
        <v>0</v>
      </c>
      <c r="D4" s="53">
        <v>0</v>
      </c>
      <c r="E4" s="52">
        <v>0</v>
      </c>
      <c r="F4" s="53">
        <v>0</v>
      </c>
      <c r="G4" s="52">
        <v>0</v>
      </c>
      <c r="H4" s="53">
        <v>0</v>
      </c>
      <c r="I4" s="52">
        <v>0</v>
      </c>
      <c r="J4" s="53">
        <v>0</v>
      </c>
      <c r="K4" s="52">
        <v>0</v>
      </c>
      <c r="L4" s="53">
        <v>0</v>
      </c>
      <c r="M4" s="52">
        <f t="shared" ref="M4:N6" si="0">C4+E4+G4+I4+K4</f>
        <v>0</v>
      </c>
      <c r="N4" s="53">
        <f t="shared" si="0"/>
        <v>0</v>
      </c>
    </row>
    <row r="5" spans="1:14" x14ac:dyDescent="0.35">
      <c r="A5" s="1" t="s">
        <v>128</v>
      </c>
      <c r="B5" s="1"/>
      <c r="C5" s="54">
        <v>0</v>
      </c>
      <c r="D5" s="55">
        <v>0</v>
      </c>
      <c r="E5" s="54">
        <v>0</v>
      </c>
      <c r="F5" s="55">
        <v>0</v>
      </c>
      <c r="G5" s="54">
        <v>0</v>
      </c>
      <c r="H5" s="55">
        <v>0</v>
      </c>
      <c r="I5" s="54">
        <v>0</v>
      </c>
      <c r="J5" s="55">
        <v>0</v>
      </c>
      <c r="K5" s="54">
        <v>0</v>
      </c>
      <c r="L5" s="55">
        <v>0</v>
      </c>
      <c r="M5" s="54">
        <f t="shared" si="0"/>
        <v>0</v>
      </c>
      <c r="N5" s="55">
        <f t="shared" si="0"/>
        <v>0</v>
      </c>
    </row>
    <row r="6" spans="1:14" x14ac:dyDescent="0.35">
      <c r="A6" s="7" t="s">
        <v>129</v>
      </c>
      <c r="B6" s="7"/>
      <c r="C6" s="56">
        <f t="shared" ref="C6:L6" si="1">SUM(C4:C5)</f>
        <v>0</v>
      </c>
      <c r="D6" s="57">
        <f t="shared" si="1"/>
        <v>0</v>
      </c>
      <c r="E6" s="56">
        <f t="shared" si="1"/>
        <v>0</v>
      </c>
      <c r="F6" s="57">
        <f t="shared" si="1"/>
        <v>0</v>
      </c>
      <c r="G6" s="56">
        <f t="shared" si="1"/>
        <v>0</v>
      </c>
      <c r="H6" s="57">
        <f t="shared" si="1"/>
        <v>0</v>
      </c>
      <c r="I6" s="56">
        <f t="shared" si="1"/>
        <v>0</v>
      </c>
      <c r="J6" s="57">
        <f t="shared" si="1"/>
        <v>0</v>
      </c>
      <c r="K6" s="56">
        <f t="shared" si="1"/>
        <v>0</v>
      </c>
      <c r="L6" s="57">
        <f t="shared" si="1"/>
        <v>0</v>
      </c>
      <c r="M6" s="56">
        <f t="shared" si="0"/>
        <v>0</v>
      </c>
      <c r="N6" s="57">
        <f t="shared" si="0"/>
        <v>0</v>
      </c>
    </row>
    <row r="7" spans="1:14" x14ac:dyDescent="0.35">
      <c r="A7" s="1"/>
      <c r="B7" s="1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</row>
    <row r="8" spans="1:14" x14ac:dyDescent="0.35">
      <c r="A8" s="43" t="s">
        <v>131</v>
      </c>
      <c r="B8" s="1"/>
      <c r="C8" s="52"/>
      <c r="D8" s="53"/>
      <c r="E8" s="52"/>
      <c r="F8" s="53"/>
      <c r="G8" s="52"/>
      <c r="H8" s="53"/>
      <c r="I8" s="52"/>
      <c r="J8" s="53"/>
      <c r="K8" s="52"/>
      <c r="L8" s="53"/>
      <c r="M8" s="52"/>
      <c r="N8" s="53"/>
    </row>
    <row r="9" spans="1:14" x14ac:dyDescent="0.35">
      <c r="A9" s="1" t="s">
        <v>127</v>
      </c>
      <c r="B9" s="1"/>
      <c r="C9" s="52">
        <v>0</v>
      </c>
      <c r="D9" s="53">
        <v>0</v>
      </c>
      <c r="E9" s="52">
        <v>0</v>
      </c>
      <c r="F9" s="53">
        <v>0</v>
      </c>
      <c r="G9" s="52">
        <v>0</v>
      </c>
      <c r="H9" s="53">
        <v>0</v>
      </c>
      <c r="I9" s="52">
        <v>0</v>
      </c>
      <c r="J9" s="53">
        <v>0</v>
      </c>
      <c r="K9" s="52">
        <v>0</v>
      </c>
      <c r="L9" s="53">
        <v>0</v>
      </c>
      <c r="M9" s="52">
        <f t="shared" ref="M9:N11" si="2">C9+E9+G9+I9+K9</f>
        <v>0</v>
      </c>
      <c r="N9" s="53">
        <f t="shared" si="2"/>
        <v>0</v>
      </c>
    </row>
    <row r="10" spans="1:14" x14ac:dyDescent="0.35">
      <c r="A10" s="1" t="s">
        <v>128</v>
      </c>
      <c r="B10" s="1"/>
      <c r="C10" s="54">
        <v>0</v>
      </c>
      <c r="D10" s="55">
        <v>0</v>
      </c>
      <c r="E10" s="54">
        <v>0</v>
      </c>
      <c r="F10" s="55">
        <v>0</v>
      </c>
      <c r="G10" s="54">
        <v>0</v>
      </c>
      <c r="H10" s="55">
        <v>0</v>
      </c>
      <c r="I10" s="54">
        <v>0</v>
      </c>
      <c r="J10" s="55">
        <v>0</v>
      </c>
      <c r="K10" s="54">
        <v>0</v>
      </c>
      <c r="L10" s="55">
        <v>0</v>
      </c>
      <c r="M10" s="54">
        <f t="shared" si="2"/>
        <v>0</v>
      </c>
      <c r="N10" s="55">
        <f t="shared" si="2"/>
        <v>0</v>
      </c>
    </row>
    <row r="11" spans="1:14" x14ac:dyDescent="0.35">
      <c r="A11" s="7" t="s">
        <v>132</v>
      </c>
      <c r="B11" s="7"/>
      <c r="C11" s="56">
        <f t="shared" ref="C11:L11" si="3">SUM(C9:C10)</f>
        <v>0</v>
      </c>
      <c r="D11" s="57">
        <f t="shared" si="3"/>
        <v>0</v>
      </c>
      <c r="E11" s="56">
        <f t="shared" si="3"/>
        <v>0</v>
      </c>
      <c r="F11" s="57">
        <f t="shared" si="3"/>
        <v>0</v>
      </c>
      <c r="G11" s="56">
        <f t="shared" si="3"/>
        <v>0</v>
      </c>
      <c r="H11" s="57">
        <f t="shared" si="3"/>
        <v>0</v>
      </c>
      <c r="I11" s="56">
        <f t="shared" si="3"/>
        <v>0</v>
      </c>
      <c r="J11" s="57">
        <f t="shared" si="3"/>
        <v>0</v>
      </c>
      <c r="K11" s="56">
        <f t="shared" si="3"/>
        <v>0</v>
      </c>
      <c r="L11" s="57">
        <f t="shared" si="3"/>
        <v>0</v>
      </c>
      <c r="M11" s="56">
        <f t="shared" si="2"/>
        <v>0</v>
      </c>
      <c r="N11" s="57">
        <f t="shared" si="2"/>
        <v>0</v>
      </c>
    </row>
    <row r="12" spans="1:14" x14ac:dyDescent="0.35">
      <c r="A12" s="1"/>
      <c r="B12" s="1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</row>
    <row r="13" spans="1:14" x14ac:dyDescent="0.35">
      <c r="A13" s="43" t="s">
        <v>133</v>
      </c>
      <c r="B13" s="1"/>
      <c r="C13" s="52"/>
      <c r="D13" s="53"/>
      <c r="E13" s="52"/>
      <c r="F13" s="53"/>
      <c r="G13" s="52"/>
      <c r="H13" s="53"/>
      <c r="I13" s="52"/>
      <c r="J13" s="53"/>
      <c r="K13" s="52"/>
      <c r="L13" s="53"/>
      <c r="M13" s="52"/>
      <c r="N13" s="53"/>
    </row>
    <row r="14" spans="1:14" x14ac:dyDescent="0.35">
      <c r="A14" s="1" t="s">
        <v>127</v>
      </c>
      <c r="B14" s="1"/>
      <c r="C14" s="52">
        <v>0</v>
      </c>
      <c r="D14" s="53">
        <v>0</v>
      </c>
      <c r="E14" s="52">
        <v>0</v>
      </c>
      <c r="F14" s="53">
        <v>0</v>
      </c>
      <c r="G14" s="52">
        <v>0</v>
      </c>
      <c r="H14" s="53">
        <v>0</v>
      </c>
      <c r="I14" s="52">
        <v>0</v>
      </c>
      <c r="J14" s="53">
        <v>0</v>
      </c>
      <c r="K14" s="52">
        <v>0</v>
      </c>
      <c r="L14" s="53">
        <v>0</v>
      </c>
      <c r="M14" s="52">
        <f t="shared" ref="M14:N16" si="4">C14+E14+G14+I14+K14</f>
        <v>0</v>
      </c>
      <c r="N14" s="53">
        <f t="shared" si="4"/>
        <v>0</v>
      </c>
    </row>
    <row r="15" spans="1:14" x14ac:dyDescent="0.35">
      <c r="A15" s="1" t="s">
        <v>128</v>
      </c>
      <c r="B15" s="1"/>
      <c r="C15" s="54">
        <v>0</v>
      </c>
      <c r="D15" s="55">
        <v>0</v>
      </c>
      <c r="E15" s="54">
        <v>0</v>
      </c>
      <c r="F15" s="55">
        <v>0</v>
      </c>
      <c r="G15" s="54">
        <v>0</v>
      </c>
      <c r="H15" s="55">
        <v>0</v>
      </c>
      <c r="I15" s="54">
        <v>0</v>
      </c>
      <c r="J15" s="55">
        <v>0</v>
      </c>
      <c r="K15" s="54">
        <v>0</v>
      </c>
      <c r="L15" s="55">
        <v>0</v>
      </c>
      <c r="M15" s="54">
        <f t="shared" si="4"/>
        <v>0</v>
      </c>
      <c r="N15" s="55">
        <f t="shared" si="4"/>
        <v>0</v>
      </c>
    </row>
    <row r="16" spans="1:14" x14ac:dyDescent="0.35">
      <c r="A16" s="7" t="s">
        <v>134</v>
      </c>
      <c r="B16" s="7"/>
      <c r="C16" s="56">
        <f t="shared" ref="C16:L16" si="5">SUM(C14:C15)</f>
        <v>0</v>
      </c>
      <c r="D16" s="57">
        <f t="shared" si="5"/>
        <v>0</v>
      </c>
      <c r="E16" s="56">
        <f t="shared" si="5"/>
        <v>0</v>
      </c>
      <c r="F16" s="57">
        <f t="shared" si="5"/>
        <v>0</v>
      </c>
      <c r="G16" s="56">
        <f t="shared" si="5"/>
        <v>0</v>
      </c>
      <c r="H16" s="57">
        <f t="shared" si="5"/>
        <v>0</v>
      </c>
      <c r="I16" s="56">
        <f t="shared" si="5"/>
        <v>0</v>
      </c>
      <c r="J16" s="57">
        <f t="shared" si="5"/>
        <v>0</v>
      </c>
      <c r="K16" s="56">
        <f t="shared" si="5"/>
        <v>0</v>
      </c>
      <c r="L16" s="57">
        <f t="shared" si="5"/>
        <v>0</v>
      </c>
      <c r="M16" s="56">
        <f t="shared" si="4"/>
        <v>0</v>
      </c>
      <c r="N16" s="57">
        <f t="shared" si="4"/>
        <v>0</v>
      </c>
    </row>
    <row r="17" spans="1:14" x14ac:dyDescent="0.35">
      <c r="A17" s="1"/>
      <c r="B17" s="1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</row>
    <row r="18" spans="1:14" x14ac:dyDescent="0.35">
      <c r="A18" s="43" t="s">
        <v>135</v>
      </c>
      <c r="B18" s="1"/>
      <c r="C18" s="52"/>
      <c r="D18" s="53"/>
      <c r="E18" s="52"/>
      <c r="F18" s="53"/>
      <c r="G18" s="52"/>
      <c r="H18" s="53"/>
      <c r="I18" s="52"/>
      <c r="J18" s="53"/>
      <c r="K18" s="52"/>
      <c r="L18" s="53"/>
      <c r="M18" s="52"/>
      <c r="N18" s="53"/>
    </row>
    <row r="19" spans="1:14" x14ac:dyDescent="0.35">
      <c r="A19" s="1" t="s">
        <v>127</v>
      </c>
      <c r="B19" s="1"/>
      <c r="C19" s="52">
        <v>0</v>
      </c>
      <c r="D19" s="53">
        <v>0</v>
      </c>
      <c r="E19" s="52">
        <v>0</v>
      </c>
      <c r="F19" s="53">
        <v>0</v>
      </c>
      <c r="G19" s="52">
        <v>0</v>
      </c>
      <c r="H19" s="53">
        <v>0</v>
      </c>
      <c r="I19" s="52">
        <v>0</v>
      </c>
      <c r="J19" s="53">
        <v>0</v>
      </c>
      <c r="K19" s="52">
        <v>0</v>
      </c>
      <c r="L19" s="53">
        <v>0</v>
      </c>
      <c r="M19" s="52">
        <f t="shared" ref="M19:N21" si="6">C19+E19+G19+I19+K19</f>
        <v>0</v>
      </c>
      <c r="N19" s="53">
        <f t="shared" si="6"/>
        <v>0</v>
      </c>
    </row>
    <row r="20" spans="1:14" x14ac:dyDescent="0.35">
      <c r="A20" s="1" t="s">
        <v>128</v>
      </c>
      <c r="B20" s="1"/>
      <c r="C20" s="54">
        <v>0</v>
      </c>
      <c r="D20" s="55">
        <v>0</v>
      </c>
      <c r="E20" s="54">
        <v>0</v>
      </c>
      <c r="F20" s="55">
        <v>0</v>
      </c>
      <c r="G20" s="54">
        <v>0</v>
      </c>
      <c r="H20" s="55">
        <v>0</v>
      </c>
      <c r="I20" s="54">
        <v>0</v>
      </c>
      <c r="J20" s="55">
        <v>0</v>
      </c>
      <c r="K20" s="54">
        <v>0</v>
      </c>
      <c r="L20" s="55">
        <v>0</v>
      </c>
      <c r="M20" s="54">
        <f t="shared" si="6"/>
        <v>0</v>
      </c>
      <c r="N20" s="55">
        <f t="shared" si="6"/>
        <v>0</v>
      </c>
    </row>
    <row r="21" spans="1:14" x14ac:dyDescent="0.35">
      <c r="A21" s="7" t="s">
        <v>136</v>
      </c>
      <c r="B21" s="7"/>
      <c r="C21" s="56">
        <f t="shared" ref="C21:L21" si="7">SUM(C19:C20)</f>
        <v>0</v>
      </c>
      <c r="D21" s="57">
        <f t="shared" si="7"/>
        <v>0</v>
      </c>
      <c r="E21" s="56">
        <f t="shared" si="7"/>
        <v>0</v>
      </c>
      <c r="F21" s="57">
        <f t="shared" si="7"/>
        <v>0</v>
      </c>
      <c r="G21" s="56">
        <f t="shared" si="7"/>
        <v>0</v>
      </c>
      <c r="H21" s="57">
        <f t="shared" si="7"/>
        <v>0</v>
      </c>
      <c r="I21" s="56">
        <f t="shared" si="7"/>
        <v>0</v>
      </c>
      <c r="J21" s="57">
        <f t="shared" si="7"/>
        <v>0</v>
      </c>
      <c r="K21" s="56">
        <f t="shared" si="7"/>
        <v>0</v>
      </c>
      <c r="L21" s="57">
        <f t="shared" si="7"/>
        <v>0</v>
      </c>
      <c r="M21" s="56">
        <f t="shared" si="6"/>
        <v>0</v>
      </c>
      <c r="N21" s="57">
        <f t="shared" si="6"/>
        <v>0</v>
      </c>
    </row>
    <row r="22" spans="1:14" x14ac:dyDescent="0.35">
      <c r="A22" s="1"/>
      <c r="B22" s="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</row>
    <row r="23" spans="1:14" x14ac:dyDescent="0.35">
      <c r="A23" s="43" t="s">
        <v>137</v>
      </c>
      <c r="B23" s="1"/>
      <c r="C23" s="52"/>
      <c r="D23" s="53"/>
      <c r="E23" s="52"/>
      <c r="F23" s="53"/>
      <c r="G23" s="52"/>
      <c r="H23" s="53"/>
      <c r="I23" s="52"/>
      <c r="J23" s="53"/>
      <c r="K23" s="52"/>
      <c r="L23" s="53"/>
      <c r="M23" s="52"/>
      <c r="N23" s="53"/>
    </row>
    <row r="24" spans="1:14" x14ac:dyDescent="0.35">
      <c r="A24" s="1" t="s">
        <v>127</v>
      </c>
      <c r="B24" s="1"/>
      <c r="C24" s="52">
        <v>0</v>
      </c>
      <c r="D24" s="53">
        <v>0</v>
      </c>
      <c r="E24" s="52">
        <v>0</v>
      </c>
      <c r="F24" s="53">
        <v>0</v>
      </c>
      <c r="G24" s="52">
        <v>0</v>
      </c>
      <c r="H24" s="53">
        <v>0</v>
      </c>
      <c r="I24" s="52">
        <v>0</v>
      </c>
      <c r="J24" s="53">
        <v>0</v>
      </c>
      <c r="K24" s="52">
        <v>0</v>
      </c>
      <c r="L24" s="53">
        <v>0</v>
      </c>
      <c r="M24" s="52">
        <f t="shared" ref="M24:N26" si="8">C24+E24+G24+I24+K24</f>
        <v>0</v>
      </c>
      <c r="N24" s="53">
        <f t="shared" si="8"/>
        <v>0</v>
      </c>
    </row>
    <row r="25" spans="1:14" x14ac:dyDescent="0.35">
      <c r="A25" s="1" t="s">
        <v>128</v>
      </c>
      <c r="B25" s="1"/>
      <c r="C25" s="54">
        <v>0</v>
      </c>
      <c r="D25" s="55">
        <v>0</v>
      </c>
      <c r="E25" s="54">
        <v>0</v>
      </c>
      <c r="F25" s="55">
        <v>0</v>
      </c>
      <c r="G25" s="54">
        <v>0</v>
      </c>
      <c r="H25" s="55">
        <v>0</v>
      </c>
      <c r="I25" s="54">
        <v>0</v>
      </c>
      <c r="J25" s="55">
        <v>0</v>
      </c>
      <c r="K25" s="54">
        <v>0</v>
      </c>
      <c r="L25" s="55">
        <v>0</v>
      </c>
      <c r="M25" s="54">
        <f t="shared" si="8"/>
        <v>0</v>
      </c>
      <c r="N25" s="55">
        <f t="shared" si="8"/>
        <v>0</v>
      </c>
    </row>
    <row r="26" spans="1:14" x14ac:dyDescent="0.35">
      <c r="A26" s="7" t="s">
        <v>138</v>
      </c>
      <c r="B26" s="7"/>
      <c r="C26" s="56">
        <f t="shared" ref="C26:L26" si="9">SUM(C24:C25)</f>
        <v>0</v>
      </c>
      <c r="D26" s="57">
        <f t="shared" si="9"/>
        <v>0</v>
      </c>
      <c r="E26" s="56">
        <f t="shared" si="9"/>
        <v>0</v>
      </c>
      <c r="F26" s="57">
        <f t="shared" si="9"/>
        <v>0</v>
      </c>
      <c r="G26" s="56">
        <f t="shared" si="9"/>
        <v>0</v>
      </c>
      <c r="H26" s="57">
        <f t="shared" si="9"/>
        <v>0</v>
      </c>
      <c r="I26" s="56">
        <f t="shared" si="9"/>
        <v>0</v>
      </c>
      <c r="J26" s="57">
        <f t="shared" si="9"/>
        <v>0</v>
      </c>
      <c r="K26" s="56">
        <f t="shared" si="9"/>
        <v>0</v>
      </c>
      <c r="L26" s="57">
        <f t="shared" si="9"/>
        <v>0</v>
      </c>
      <c r="M26" s="56">
        <f t="shared" si="8"/>
        <v>0</v>
      </c>
      <c r="N26" s="57">
        <f t="shared" si="8"/>
        <v>0</v>
      </c>
    </row>
    <row r="27" spans="1:14" x14ac:dyDescent="0.35">
      <c r="A27" s="1"/>
      <c r="B27" s="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</row>
    <row r="28" spans="1:14" x14ac:dyDescent="0.35">
      <c r="A28" s="43" t="s">
        <v>139</v>
      </c>
      <c r="B28" s="1"/>
      <c r="C28" s="52"/>
      <c r="D28" s="53"/>
      <c r="E28" s="52"/>
      <c r="F28" s="53"/>
      <c r="G28" s="52"/>
      <c r="H28" s="53"/>
      <c r="I28" s="52"/>
      <c r="J28" s="53"/>
      <c r="K28" s="52"/>
      <c r="L28" s="53"/>
      <c r="M28" s="52"/>
      <c r="N28" s="53"/>
    </row>
    <row r="29" spans="1:14" x14ac:dyDescent="0.35">
      <c r="A29" s="1" t="s">
        <v>127</v>
      </c>
      <c r="B29" s="1"/>
      <c r="C29" s="52">
        <v>0</v>
      </c>
      <c r="D29" s="53">
        <v>0</v>
      </c>
      <c r="E29" s="52">
        <v>0</v>
      </c>
      <c r="F29" s="53">
        <v>0</v>
      </c>
      <c r="G29" s="52">
        <v>0</v>
      </c>
      <c r="H29" s="53">
        <v>0</v>
      </c>
      <c r="I29" s="52">
        <v>0</v>
      </c>
      <c r="J29" s="53">
        <v>0</v>
      </c>
      <c r="K29" s="52">
        <v>0</v>
      </c>
      <c r="L29" s="53">
        <v>0</v>
      </c>
      <c r="M29" s="52">
        <f t="shared" ref="M29:N31" si="10">C29+E29+G29+I29+K29</f>
        <v>0</v>
      </c>
      <c r="N29" s="53">
        <f t="shared" si="10"/>
        <v>0</v>
      </c>
    </row>
    <row r="30" spans="1:14" x14ac:dyDescent="0.35">
      <c r="A30" s="1" t="s">
        <v>128</v>
      </c>
      <c r="B30" s="1"/>
      <c r="C30" s="54">
        <v>0</v>
      </c>
      <c r="D30" s="55">
        <v>0</v>
      </c>
      <c r="E30" s="54">
        <v>0</v>
      </c>
      <c r="F30" s="55">
        <v>0</v>
      </c>
      <c r="G30" s="54">
        <v>0</v>
      </c>
      <c r="H30" s="55">
        <v>0</v>
      </c>
      <c r="I30" s="54">
        <v>0</v>
      </c>
      <c r="J30" s="55">
        <v>0</v>
      </c>
      <c r="K30" s="54">
        <v>0</v>
      </c>
      <c r="L30" s="55">
        <v>0</v>
      </c>
      <c r="M30" s="54">
        <f t="shared" si="10"/>
        <v>0</v>
      </c>
      <c r="N30" s="55">
        <f t="shared" si="10"/>
        <v>0</v>
      </c>
    </row>
    <row r="31" spans="1:14" x14ac:dyDescent="0.35">
      <c r="A31" s="7" t="s">
        <v>140</v>
      </c>
      <c r="B31" s="7"/>
      <c r="C31" s="56">
        <f t="shared" ref="C31:L31" si="11">SUM(C29:C30)</f>
        <v>0</v>
      </c>
      <c r="D31" s="57">
        <f t="shared" si="11"/>
        <v>0</v>
      </c>
      <c r="E31" s="56">
        <f t="shared" si="11"/>
        <v>0</v>
      </c>
      <c r="F31" s="57">
        <f t="shared" si="11"/>
        <v>0</v>
      </c>
      <c r="G31" s="56">
        <f t="shared" si="11"/>
        <v>0</v>
      </c>
      <c r="H31" s="57">
        <f t="shared" si="11"/>
        <v>0</v>
      </c>
      <c r="I31" s="56">
        <f t="shared" si="11"/>
        <v>0</v>
      </c>
      <c r="J31" s="57">
        <f t="shared" si="11"/>
        <v>0</v>
      </c>
      <c r="K31" s="56">
        <f t="shared" si="11"/>
        <v>0</v>
      </c>
      <c r="L31" s="57">
        <f t="shared" si="11"/>
        <v>0</v>
      </c>
      <c r="M31" s="56">
        <f t="shared" si="10"/>
        <v>0</v>
      </c>
      <c r="N31" s="57">
        <f t="shared" si="10"/>
        <v>0</v>
      </c>
    </row>
    <row r="32" spans="1:14" x14ac:dyDescent="0.35">
      <c r="A32" s="1"/>
      <c r="B32" s="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</row>
    <row r="33" spans="1:14" x14ac:dyDescent="0.35">
      <c r="A33" s="43" t="s">
        <v>141</v>
      </c>
      <c r="B33" s="1"/>
      <c r="C33" s="52"/>
      <c r="D33" s="53"/>
      <c r="E33" s="52"/>
      <c r="F33" s="53"/>
      <c r="G33" s="52"/>
      <c r="H33" s="53"/>
      <c r="I33" s="52"/>
      <c r="J33" s="53"/>
      <c r="K33" s="52"/>
      <c r="L33" s="53"/>
      <c r="M33" s="52"/>
      <c r="N33" s="53"/>
    </row>
    <row r="34" spans="1:14" x14ac:dyDescent="0.35">
      <c r="A34" s="1" t="s">
        <v>127</v>
      </c>
      <c r="B34" s="1"/>
      <c r="C34" s="52">
        <v>0</v>
      </c>
      <c r="D34" s="53">
        <v>0</v>
      </c>
      <c r="E34" s="52">
        <v>0</v>
      </c>
      <c r="F34" s="53">
        <v>0</v>
      </c>
      <c r="G34" s="52">
        <v>0</v>
      </c>
      <c r="H34" s="53">
        <v>0</v>
      </c>
      <c r="I34" s="52">
        <v>0</v>
      </c>
      <c r="J34" s="53">
        <v>0</v>
      </c>
      <c r="K34" s="52">
        <v>0</v>
      </c>
      <c r="L34" s="53">
        <v>0</v>
      </c>
      <c r="M34" s="52">
        <f t="shared" ref="M34:N36" si="12">C34+E34+G34+I34+K34</f>
        <v>0</v>
      </c>
      <c r="N34" s="53">
        <f t="shared" si="12"/>
        <v>0</v>
      </c>
    </row>
    <row r="35" spans="1:14" x14ac:dyDescent="0.35">
      <c r="A35" s="1" t="s">
        <v>128</v>
      </c>
      <c r="B35" s="1"/>
      <c r="C35" s="54">
        <v>0</v>
      </c>
      <c r="D35" s="55">
        <v>0</v>
      </c>
      <c r="E35" s="54">
        <v>0</v>
      </c>
      <c r="F35" s="55">
        <v>0</v>
      </c>
      <c r="G35" s="54">
        <v>0</v>
      </c>
      <c r="H35" s="55">
        <v>0</v>
      </c>
      <c r="I35" s="54">
        <v>0</v>
      </c>
      <c r="J35" s="55">
        <v>0</v>
      </c>
      <c r="K35" s="54">
        <v>0</v>
      </c>
      <c r="L35" s="55">
        <v>0</v>
      </c>
      <c r="M35" s="54">
        <f t="shared" si="12"/>
        <v>0</v>
      </c>
      <c r="N35" s="55">
        <f t="shared" si="12"/>
        <v>0</v>
      </c>
    </row>
    <row r="36" spans="1:14" x14ac:dyDescent="0.35">
      <c r="A36" s="7" t="s">
        <v>142</v>
      </c>
      <c r="B36" s="7"/>
      <c r="C36" s="56">
        <f t="shared" ref="C36:L36" si="13">SUM(C34:C35)</f>
        <v>0</v>
      </c>
      <c r="D36" s="57">
        <f t="shared" si="13"/>
        <v>0</v>
      </c>
      <c r="E36" s="56">
        <f t="shared" si="13"/>
        <v>0</v>
      </c>
      <c r="F36" s="57">
        <f t="shared" si="13"/>
        <v>0</v>
      </c>
      <c r="G36" s="56">
        <f t="shared" si="13"/>
        <v>0</v>
      </c>
      <c r="H36" s="57">
        <f t="shared" si="13"/>
        <v>0</v>
      </c>
      <c r="I36" s="56">
        <f t="shared" si="13"/>
        <v>0</v>
      </c>
      <c r="J36" s="57">
        <f t="shared" si="13"/>
        <v>0</v>
      </c>
      <c r="K36" s="56">
        <f t="shared" si="13"/>
        <v>0</v>
      </c>
      <c r="L36" s="57">
        <f t="shared" si="13"/>
        <v>0</v>
      </c>
      <c r="M36" s="56">
        <f t="shared" si="12"/>
        <v>0</v>
      </c>
      <c r="N36" s="57">
        <f t="shared" si="12"/>
        <v>0</v>
      </c>
    </row>
    <row r="37" spans="1:14" x14ac:dyDescent="0.35">
      <c r="A37" s="1"/>
      <c r="B37" s="1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1:14" x14ac:dyDescent="0.35">
      <c r="A38" s="41" t="s">
        <v>130</v>
      </c>
      <c r="B38" s="41"/>
      <c r="C38" s="58">
        <f>C6+C11+C16+C21+C26+C31+C36</f>
        <v>0</v>
      </c>
      <c r="D38" s="59">
        <f>D6+D11+D16+D21+D26+D31+D36</f>
        <v>0</v>
      </c>
      <c r="E38" s="58">
        <f t="shared" ref="E38:L38" si="14">E6+E11+E16+E21+E26+E31+E36</f>
        <v>0</v>
      </c>
      <c r="F38" s="59">
        <f t="shared" si="14"/>
        <v>0</v>
      </c>
      <c r="G38" s="58">
        <f t="shared" si="14"/>
        <v>0</v>
      </c>
      <c r="H38" s="59">
        <f t="shared" si="14"/>
        <v>0</v>
      </c>
      <c r="I38" s="58">
        <f t="shared" si="14"/>
        <v>0</v>
      </c>
      <c r="J38" s="59">
        <f t="shared" si="14"/>
        <v>0</v>
      </c>
      <c r="K38" s="58">
        <f t="shared" si="14"/>
        <v>0</v>
      </c>
      <c r="L38" s="59">
        <f t="shared" si="14"/>
        <v>0</v>
      </c>
      <c r="M38" s="58">
        <f>C38+E38+G38+I38+K38</f>
        <v>0</v>
      </c>
      <c r="N38" s="59">
        <f>D38+F38+H38+J38+L38</f>
        <v>0</v>
      </c>
    </row>
    <row r="39" spans="1:14" x14ac:dyDescent="0.35">
      <c r="A39" s="1"/>
      <c r="B39" s="1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1:14" x14ac:dyDescent="0.35">
      <c r="A40" s="1"/>
      <c r="B40" s="1"/>
      <c r="C40" s="64" t="s">
        <v>14</v>
      </c>
      <c r="D40" s="65" t="s">
        <v>14</v>
      </c>
      <c r="E40" s="64" t="s">
        <v>15</v>
      </c>
      <c r="F40" s="65" t="s">
        <v>15</v>
      </c>
      <c r="G40" s="64" t="s">
        <v>16</v>
      </c>
      <c r="H40" s="65" t="s">
        <v>16</v>
      </c>
      <c r="I40" s="64" t="s">
        <v>17</v>
      </c>
      <c r="J40" s="65" t="s">
        <v>17</v>
      </c>
      <c r="K40" s="64" t="s">
        <v>18</v>
      </c>
      <c r="L40" s="65" t="s">
        <v>18</v>
      </c>
      <c r="M40" s="64" t="s">
        <v>19</v>
      </c>
      <c r="N40" s="65" t="s">
        <v>19</v>
      </c>
    </row>
    <row r="41" spans="1:14" ht="42.5" x14ac:dyDescent="0.35">
      <c r="A41" s="1"/>
      <c r="B41" s="1"/>
      <c r="C41" s="66" t="s">
        <v>112</v>
      </c>
      <c r="D41" s="67" t="s">
        <v>125</v>
      </c>
      <c r="E41" s="66" t="s">
        <v>112</v>
      </c>
      <c r="F41" s="67" t="s">
        <v>125</v>
      </c>
      <c r="G41" s="66" t="s">
        <v>112</v>
      </c>
      <c r="H41" s="67" t="s">
        <v>125</v>
      </c>
      <c r="I41" s="66" t="s">
        <v>112</v>
      </c>
      <c r="J41" s="67" t="s">
        <v>125</v>
      </c>
      <c r="K41" s="66" t="s">
        <v>112</v>
      </c>
      <c r="L41" s="67" t="s">
        <v>125</v>
      </c>
      <c r="M41" s="66" t="s">
        <v>112</v>
      </c>
      <c r="N41" s="67" t="s">
        <v>125</v>
      </c>
    </row>
    <row r="42" spans="1:14" x14ac:dyDescent="0.35">
      <c r="A42" s="1"/>
      <c r="B42" s="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 x14ac:dyDescent="0.35">
      <c r="A43" s="7" t="s">
        <v>143</v>
      </c>
      <c r="B43" s="7"/>
      <c r="C43" s="56">
        <f>C5+C10+C15+C20+C25+C30+C35</f>
        <v>0</v>
      </c>
      <c r="D43" s="56"/>
      <c r="E43" s="56">
        <f>E5+E10+E15+E20+E25+E30+E35</f>
        <v>0</v>
      </c>
      <c r="F43" s="56"/>
      <c r="G43" s="56">
        <f>G5+G10+G15+G20+G25+G30+G35</f>
        <v>0</v>
      </c>
      <c r="H43" s="56"/>
      <c r="I43" s="56">
        <f>I5+I10+I15+I20+I25+I30+I35</f>
        <v>0</v>
      </c>
      <c r="J43" s="56"/>
      <c r="K43" s="56">
        <f>K5+K10+K15+K20+K25+K30+K35</f>
        <v>0</v>
      </c>
      <c r="L43" s="56"/>
      <c r="M43" s="56">
        <f>C43+E43+G43+I43+K43</f>
        <v>0</v>
      </c>
      <c r="N43" s="56"/>
    </row>
    <row r="44" spans="1:14" x14ac:dyDescent="0.35">
      <c r="A44" s="1"/>
      <c r="B44" s="1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1:14" x14ac:dyDescent="0.35">
      <c r="A45" s="3" t="s">
        <v>144</v>
      </c>
      <c r="B45" s="1"/>
      <c r="C45" s="66" t="s">
        <v>14</v>
      </c>
      <c r="D45" s="66" t="s">
        <v>146</v>
      </c>
      <c r="E45" s="66" t="s">
        <v>15</v>
      </c>
      <c r="F45" s="66" t="s">
        <v>146</v>
      </c>
      <c r="G45" s="66" t="s">
        <v>16</v>
      </c>
      <c r="H45" s="66" t="s">
        <v>146</v>
      </c>
      <c r="I45" s="66" t="s">
        <v>17</v>
      </c>
      <c r="J45" s="66" t="s">
        <v>146</v>
      </c>
      <c r="K45" s="66" t="s">
        <v>18</v>
      </c>
      <c r="L45" s="66" t="s">
        <v>146</v>
      </c>
      <c r="M45" s="66" t="s">
        <v>19</v>
      </c>
      <c r="N45" s="52"/>
    </row>
    <row r="46" spans="1:14" x14ac:dyDescent="0.35">
      <c r="A46" s="1" t="s">
        <v>126</v>
      </c>
      <c r="B46" s="1"/>
      <c r="C46" s="52">
        <f>IF($C6=0,0,IF($C6&gt;50000,50000,$C6))</f>
        <v>0</v>
      </c>
      <c r="D46" s="52">
        <f>C46</f>
        <v>0</v>
      </c>
      <c r="E46" s="52">
        <f>IF($D46=0,0,IF($D46+$E6&gt;50000,50000-$D46,$E6))</f>
        <v>0</v>
      </c>
      <c r="F46" s="52">
        <f>D46+E46</f>
        <v>0</v>
      </c>
      <c r="G46" s="52">
        <f>IF($F46=50000,0,IF($F46+$G6&gt;50000,50000-$F46,$G6))</f>
        <v>0</v>
      </c>
      <c r="H46" s="52">
        <f>F46+G46</f>
        <v>0</v>
      </c>
      <c r="I46" s="52">
        <f>IF($H46=50000,0,IF($H46+$I6&gt;50000,50000-$H46,$I6))</f>
        <v>0</v>
      </c>
      <c r="J46" s="52">
        <f>H46+I46</f>
        <v>0</v>
      </c>
      <c r="K46" s="52">
        <f>IF($J46=50000,0,IF($J46+$K6&gt;50000,50000-$J46,$K6))</f>
        <v>0</v>
      </c>
      <c r="L46" s="52">
        <f>J46+K46</f>
        <v>0</v>
      </c>
      <c r="M46" s="52">
        <f t="shared" ref="M46:M51" si="15">C46+E46+G46+I46+K46</f>
        <v>0</v>
      </c>
      <c r="N46" s="52"/>
    </row>
    <row r="47" spans="1:14" x14ac:dyDescent="0.35">
      <c r="A47" s="1" t="s">
        <v>131</v>
      </c>
      <c r="B47" s="1"/>
      <c r="C47" s="52">
        <f>IF($C11=0,0,IF($C11&gt;50000,50000,$C11))</f>
        <v>0</v>
      </c>
      <c r="D47" s="52">
        <f t="shared" ref="D47:D52" si="16">C47</f>
        <v>0</v>
      </c>
      <c r="E47" s="52">
        <f>IF($D47&gt;=50000,0,IF($D47+$E11&gt;50000,50000-$D47,$E11))</f>
        <v>0</v>
      </c>
      <c r="F47" s="52">
        <f t="shared" ref="F47:F52" si="17">D47+E47</f>
        <v>0</v>
      </c>
      <c r="G47" s="52">
        <f>IF($D47=50000,0,IF($F47+$G11&gt;50000,50000-$F47,$G11))</f>
        <v>0</v>
      </c>
      <c r="H47" s="52">
        <f t="shared" ref="H47:H52" si="18">F47+G47</f>
        <v>0</v>
      </c>
      <c r="I47" s="52">
        <f>IF($H47=50000,0,IF($H47+$I11&gt;50000,50000-$F47,$I11))</f>
        <v>0</v>
      </c>
      <c r="J47" s="52">
        <f t="shared" ref="J47:J52" si="19">H47+I47</f>
        <v>0</v>
      </c>
      <c r="K47" s="52">
        <f>IF($J47=50000,0,IF($J47+$K11&gt;50000,50000-$J47,$K11))</f>
        <v>0</v>
      </c>
      <c r="L47" s="52">
        <f t="shared" ref="L47:L52" si="20">J47+K47</f>
        <v>0</v>
      </c>
      <c r="M47" s="52">
        <f t="shared" si="15"/>
        <v>0</v>
      </c>
      <c r="N47" s="52"/>
    </row>
    <row r="48" spans="1:14" x14ac:dyDescent="0.35">
      <c r="A48" s="1" t="s">
        <v>133</v>
      </c>
      <c r="B48" s="1"/>
      <c r="C48" s="52">
        <f>IF($C16=0,0,IF($C16&gt;50000,50000,$C16))</f>
        <v>0</v>
      </c>
      <c r="D48" s="52">
        <f t="shared" si="16"/>
        <v>0</v>
      </c>
      <c r="E48" s="52">
        <f>IF($D48=50000,0,IF($D48+$E16&gt;50000,50000-$D48,$E16))</f>
        <v>0</v>
      </c>
      <c r="F48" s="52">
        <f t="shared" si="17"/>
        <v>0</v>
      </c>
      <c r="G48" s="52">
        <f>IF($F48=50000,0,IF($F48+$G16&gt;50000,50000-$F48,$G16))</f>
        <v>0</v>
      </c>
      <c r="H48" s="52">
        <f t="shared" si="18"/>
        <v>0</v>
      </c>
      <c r="I48" s="52">
        <f>IF($H48=50000,0,IF($H48+$I16&gt;50000,50000-$F48,$I16))</f>
        <v>0</v>
      </c>
      <c r="J48" s="52">
        <f t="shared" si="19"/>
        <v>0</v>
      </c>
      <c r="K48" s="52">
        <f>IF($J48=50000,0,IF($J48+$K16&gt;50000,50000-$J48,$K16))</f>
        <v>0</v>
      </c>
      <c r="L48" s="52">
        <f t="shared" si="20"/>
        <v>0</v>
      </c>
      <c r="M48" s="52">
        <f t="shared" si="15"/>
        <v>0</v>
      </c>
      <c r="N48" s="52"/>
    </row>
    <row r="49" spans="1:14" x14ac:dyDescent="0.35">
      <c r="A49" s="1" t="s">
        <v>135</v>
      </c>
      <c r="B49" s="1"/>
      <c r="C49" s="52">
        <f>IF($C21=0,0,IF($C21&gt;50000,50000,$C21))</f>
        <v>0</v>
      </c>
      <c r="D49" s="52">
        <f t="shared" si="16"/>
        <v>0</v>
      </c>
      <c r="E49" s="52">
        <f>IF($D49=50000,0,IF($D49+$E21&gt;50000,50000-$D49,$E21))</f>
        <v>0</v>
      </c>
      <c r="F49" s="52">
        <f t="shared" si="17"/>
        <v>0</v>
      </c>
      <c r="G49" s="52">
        <f>IF($F49=50000,0,IF($F49+$G21&gt;50000,50000-$F49,$G21))</f>
        <v>0</v>
      </c>
      <c r="H49" s="52">
        <f t="shared" si="18"/>
        <v>0</v>
      </c>
      <c r="I49" s="52">
        <f>IF($H49=50000,0,IF($H49+$I21&gt;50000,50000-$F49,$I21))</f>
        <v>0</v>
      </c>
      <c r="J49" s="52">
        <f t="shared" si="19"/>
        <v>0</v>
      </c>
      <c r="K49" s="52">
        <f>IF($J49=50000,0,IF($J49+$K21&gt;50000,50000-$J49,$K21))</f>
        <v>0</v>
      </c>
      <c r="L49" s="52">
        <f t="shared" si="20"/>
        <v>0</v>
      </c>
      <c r="M49" s="52">
        <f t="shared" si="15"/>
        <v>0</v>
      </c>
      <c r="N49" s="52"/>
    </row>
    <row r="50" spans="1:14" x14ac:dyDescent="0.35">
      <c r="A50" s="1" t="s">
        <v>137</v>
      </c>
      <c r="B50" s="1"/>
      <c r="C50" s="52">
        <f>IF($C26=0,0,IF($C26&gt;50000,50000,$C26))</f>
        <v>0</v>
      </c>
      <c r="D50" s="52">
        <f t="shared" si="16"/>
        <v>0</v>
      </c>
      <c r="E50" s="52">
        <f>IF($D50=50000,0,IF($D50+$E26&gt;50000,50000-$D50,$E26))</f>
        <v>0</v>
      </c>
      <c r="F50" s="52">
        <f t="shared" si="17"/>
        <v>0</v>
      </c>
      <c r="G50" s="52">
        <f>IF($F50=50000,0,IF($F50+$G26&gt;50000,50000-$F50,$G26))</f>
        <v>0</v>
      </c>
      <c r="H50" s="52">
        <f t="shared" si="18"/>
        <v>0</v>
      </c>
      <c r="I50" s="52">
        <f>IF($H50=50000,0,IF($H50+$I26&gt;50000,50000-$F50,$I26))</f>
        <v>0</v>
      </c>
      <c r="J50" s="52">
        <f t="shared" si="19"/>
        <v>0</v>
      </c>
      <c r="K50" s="52">
        <f>IF($J50=50000,0,IF($J50+$K26&gt;50000,50000-$J50,$K26))</f>
        <v>0</v>
      </c>
      <c r="L50" s="52">
        <f t="shared" si="20"/>
        <v>0</v>
      </c>
      <c r="M50" s="52">
        <f t="shared" si="15"/>
        <v>0</v>
      </c>
      <c r="N50" s="52"/>
    </row>
    <row r="51" spans="1:14" x14ac:dyDescent="0.35">
      <c r="A51" s="1" t="s">
        <v>139</v>
      </c>
      <c r="B51" s="1"/>
      <c r="C51" s="52">
        <f>IF($C31=0,0,IF($C31&gt;50000,50000,$C31))</f>
        <v>0</v>
      </c>
      <c r="D51" s="52">
        <f t="shared" si="16"/>
        <v>0</v>
      </c>
      <c r="E51" s="52">
        <f>IF($D51=50000,0,IF($D51+$E31&gt;50000,50000-$D51,$E31))</f>
        <v>0</v>
      </c>
      <c r="F51" s="52">
        <f t="shared" si="17"/>
        <v>0</v>
      </c>
      <c r="G51" s="52">
        <f>IF($F51=50000,0,IF($F51+$G31&gt;50000,50000-$F51,$G31))</f>
        <v>0</v>
      </c>
      <c r="H51" s="52">
        <f t="shared" si="18"/>
        <v>0</v>
      </c>
      <c r="I51" s="52">
        <f>IF($H51=50000,0,IF($H51+$I31&gt;50000,50000-$F51,$I31))</f>
        <v>0</v>
      </c>
      <c r="J51" s="52">
        <f t="shared" si="19"/>
        <v>0</v>
      </c>
      <c r="K51" s="52">
        <f>IF($J51=50000,0,IF($J51+$K31&gt;50000,50000-$J51,$K31))</f>
        <v>0</v>
      </c>
      <c r="L51" s="52">
        <f t="shared" si="20"/>
        <v>0</v>
      </c>
      <c r="M51" s="52">
        <f t="shared" si="15"/>
        <v>0</v>
      </c>
      <c r="N51" s="52"/>
    </row>
    <row r="52" spans="1:14" x14ac:dyDescent="0.35">
      <c r="A52" s="1" t="s">
        <v>141</v>
      </c>
      <c r="B52" s="1"/>
      <c r="C52" s="54">
        <f>IF($C36=0,0,IF($C36&gt;50000,50000,$C36))</f>
        <v>0</v>
      </c>
      <c r="D52" s="54">
        <f t="shared" si="16"/>
        <v>0</v>
      </c>
      <c r="E52" s="54">
        <f>IF($D52=50000,0,IF($D52+$E36&gt;50000,50000-$D52,$E36))</f>
        <v>0</v>
      </c>
      <c r="F52" s="54">
        <f t="shared" si="17"/>
        <v>0</v>
      </c>
      <c r="G52" s="54">
        <f>IF($F52=50000,0,IF($F52+$G36&gt;50000,50000-$F52,$G36))</f>
        <v>0</v>
      </c>
      <c r="H52" s="54">
        <f t="shared" si="18"/>
        <v>0</v>
      </c>
      <c r="I52" s="54">
        <f>IF($H52=50000,0,IF($H52+$I36&gt;50000,50000-$F52,$I36))</f>
        <v>0</v>
      </c>
      <c r="J52" s="54">
        <f t="shared" si="19"/>
        <v>0</v>
      </c>
      <c r="K52" s="54">
        <f>IF($J52=50000,0,IF($J52+$K36&gt;50000,50000-$J52,$K36))</f>
        <v>0</v>
      </c>
      <c r="L52" s="54">
        <f t="shared" si="20"/>
        <v>0</v>
      </c>
      <c r="M52" s="54">
        <f>C52+E52+G52+I52+K52</f>
        <v>0</v>
      </c>
      <c r="N52" s="52"/>
    </row>
    <row r="53" spans="1:14" x14ac:dyDescent="0.35">
      <c r="A53" s="41" t="s">
        <v>145</v>
      </c>
      <c r="B53" s="41"/>
      <c r="C53" s="58">
        <f>SUM(C46:C52)</f>
        <v>0</v>
      </c>
      <c r="D53" s="58"/>
      <c r="E53" s="58">
        <f>SUM(E46:E52)</f>
        <v>0</v>
      </c>
      <c r="F53" s="58"/>
      <c r="G53" s="58">
        <f>SUM(G46:G52)</f>
        <v>0</v>
      </c>
      <c r="H53" s="58"/>
      <c r="I53" s="58">
        <f>SUM(I46:I52)</f>
        <v>0</v>
      </c>
      <c r="J53" s="58"/>
      <c r="K53" s="58">
        <f>SUM(K46:K52)</f>
        <v>0</v>
      </c>
      <c r="L53" s="58"/>
      <c r="M53" s="58">
        <f>C53+E53+G53+I53+K53</f>
        <v>0</v>
      </c>
      <c r="N53" s="52"/>
    </row>
    <row r="54" spans="1:14" x14ac:dyDescent="0.35">
      <c r="A54" s="1"/>
      <c r="B54" s="1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35">
      <c r="A55" s="1"/>
      <c r="B55" s="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35">
      <c r="A56" s="1"/>
      <c r="B56" s="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35">
      <c r="A57" s="1"/>
      <c r="B57" s="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35">
      <c r="A58" s="1"/>
      <c r="B58" s="1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35">
      <c r="A59" s="1"/>
      <c r="B59" s="1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35">
      <c r="A60" s="1"/>
      <c r="B60" s="1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35">
      <c r="A61" s="1"/>
      <c r="B61" s="1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x14ac:dyDescent="0.35">
      <c r="A62" s="1"/>
      <c r="B62" s="1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x14ac:dyDescent="0.35">
      <c r="A63" s="1"/>
      <c r="B63" s="1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x14ac:dyDescent="0.35">
      <c r="A64" s="1"/>
      <c r="B64" s="1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35">
      <c r="A65" s="1"/>
      <c r="B65" s="1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35">
      <c r="A66" s="1"/>
      <c r="B66" s="1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35">
      <c r="A67" s="1"/>
      <c r="B67" s="1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35">
      <c r="A68" s="1"/>
      <c r="B68" s="1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35">
      <c r="A69" s="1"/>
      <c r="B69" s="1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35">
      <c r="A70" s="1"/>
      <c r="B70" s="1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x14ac:dyDescent="0.35">
      <c r="A71" s="1"/>
      <c r="B71" s="1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</row>
    <row r="72" spans="1:14" x14ac:dyDescent="0.35">
      <c r="A72" s="1"/>
      <c r="B72" s="1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35">
      <c r="A73" s="1"/>
      <c r="B73" s="1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</row>
    <row r="74" spans="1:14" x14ac:dyDescent="0.35">
      <c r="A74" s="1"/>
      <c r="B74" s="1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</row>
    <row r="75" spans="1:14" x14ac:dyDescent="0.35">
      <c r="A75" s="1"/>
      <c r="B75" s="1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35">
      <c r="A76" s="1"/>
      <c r="B76" s="1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</row>
    <row r="77" spans="1:14" x14ac:dyDescent="0.35">
      <c r="A77" s="1"/>
      <c r="B77" s="1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</row>
    <row r="78" spans="1:14" x14ac:dyDescent="0.35">
      <c r="A78" s="1"/>
      <c r="B78" s="1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</row>
    <row r="79" spans="1:14" x14ac:dyDescent="0.35">
      <c r="A79" s="1"/>
      <c r="B79" s="1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</row>
    <row r="80" spans="1:14" x14ac:dyDescent="0.35">
      <c r="A80" s="1"/>
      <c r="B80" s="1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</row>
    <row r="81" spans="1:14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</row>
    <row r="82" spans="1:14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</row>
    <row r="83" spans="1:14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</row>
    <row r="84" spans="1:14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</row>
    <row r="85" spans="1:14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</row>
    <row r="86" spans="1:14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</row>
    <row r="87" spans="1:14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</row>
    <row r="89" spans="1:14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</row>
    <row r="92" spans="1:14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</row>
    <row r="94" spans="1:14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</row>
    <row r="95" spans="1:14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</row>
    <row r="96" spans="1:14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</row>
    <row r="97" spans="1:14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</row>
    <row r="98" spans="1:14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</row>
    <row r="99" spans="1:14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</row>
    <row r="100" spans="1:14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</row>
    <row r="101" spans="1:14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</row>
    <row r="102" spans="1:14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</row>
    <row r="104" spans="1:14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</row>
    <row r="105" spans="1:14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</row>
    <row r="106" spans="1:14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</row>
    <row r="107" spans="1:14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</row>
    <row r="108" spans="1:14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</row>
    <row r="109" spans="1:14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79058-EAAA-49A7-B080-3F4C78737A60}">
  <dimension ref="A1:X34"/>
  <sheetViews>
    <sheetView topLeftCell="A28" workbookViewId="0">
      <selection activeCell="H19" sqref="H19"/>
    </sheetView>
  </sheetViews>
  <sheetFormatPr defaultColWidth="9.1796875" defaultRowHeight="14" x14ac:dyDescent="0.3"/>
  <cols>
    <col min="1" max="1" width="12.7265625" style="1" customWidth="1"/>
    <col min="2" max="2" width="2.7265625" style="1" customWidth="1"/>
    <col min="3" max="3" width="9.1796875" style="1"/>
    <col min="4" max="4" width="25.26953125" style="1" bestFit="1" customWidth="1"/>
    <col min="5" max="5" width="12.453125" style="1" customWidth="1"/>
    <col min="6" max="7" width="9.1796875" style="1"/>
    <col min="8" max="8" width="10.453125" style="1" customWidth="1"/>
    <col min="9" max="9" width="10.54296875" style="1" customWidth="1"/>
    <col min="10" max="11" width="9.1796875" style="1"/>
    <col min="12" max="12" width="2.81640625" style="1" customWidth="1"/>
    <col min="13" max="16384" width="9.1796875" style="1"/>
  </cols>
  <sheetData>
    <row r="1" spans="1:24" ht="28" x14ac:dyDescent="0.3">
      <c r="A1" s="5" t="s">
        <v>164</v>
      </c>
      <c r="M1" s="6" t="s">
        <v>14</v>
      </c>
      <c r="N1" s="36" t="s">
        <v>14</v>
      </c>
      <c r="O1" s="6" t="s">
        <v>15</v>
      </c>
      <c r="P1" s="36" t="s">
        <v>15</v>
      </c>
      <c r="Q1" s="6" t="s">
        <v>16</v>
      </c>
      <c r="R1" s="36" t="s">
        <v>16</v>
      </c>
      <c r="S1" s="6" t="s">
        <v>17</v>
      </c>
      <c r="T1" s="36" t="s">
        <v>17</v>
      </c>
      <c r="U1" s="6" t="s">
        <v>18</v>
      </c>
      <c r="V1" s="36" t="s">
        <v>18</v>
      </c>
      <c r="W1" s="6" t="s">
        <v>19</v>
      </c>
      <c r="X1" s="36" t="s">
        <v>19</v>
      </c>
    </row>
    <row r="2" spans="1:24" ht="42" x14ac:dyDescent="0.3">
      <c r="A2" s="34" t="s">
        <v>185</v>
      </c>
      <c r="C2" s="3" t="s">
        <v>165</v>
      </c>
      <c r="D2" s="5" t="s">
        <v>166</v>
      </c>
      <c r="E2" s="5" t="s">
        <v>167</v>
      </c>
      <c r="F2" s="5" t="s">
        <v>111</v>
      </c>
      <c r="G2" s="5" t="s">
        <v>168</v>
      </c>
      <c r="H2" s="5" t="s">
        <v>169</v>
      </c>
      <c r="I2" s="5" t="s">
        <v>170</v>
      </c>
      <c r="J2" s="5" t="s">
        <v>171</v>
      </c>
      <c r="K2" s="5" t="s">
        <v>110</v>
      </c>
      <c r="M2" s="3" t="s">
        <v>112</v>
      </c>
      <c r="N2" s="37" t="s">
        <v>177</v>
      </c>
      <c r="O2" s="3" t="s">
        <v>112</v>
      </c>
      <c r="P2" s="37" t="s">
        <v>177</v>
      </c>
      <c r="Q2" s="3" t="s">
        <v>112</v>
      </c>
      <c r="R2" s="37" t="s">
        <v>177</v>
      </c>
      <c r="S2" s="3" t="s">
        <v>112</v>
      </c>
      <c r="T2" s="37" t="s">
        <v>177</v>
      </c>
      <c r="U2" s="3" t="s">
        <v>112</v>
      </c>
      <c r="V2" s="37" t="s">
        <v>177</v>
      </c>
      <c r="W2" s="3" t="s">
        <v>112</v>
      </c>
      <c r="X2" s="37" t="s">
        <v>177</v>
      </c>
    </row>
    <row r="3" spans="1:24" ht="14.5" x14ac:dyDescent="0.35">
      <c r="C3" s="1" t="s">
        <v>172</v>
      </c>
      <c r="D3" s="1" t="s">
        <v>173</v>
      </c>
      <c r="E3" s="110"/>
      <c r="F3" s="44">
        <f>1.33*1.04</f>
        <v>1.38</v>
      </c>
      <c r="G3" s="111"/>
      <c r="H3" s="111"/>
      <c r="I3" s="111"/>
      <c r="J3" s="45">
        <f>(G3*H3*I3)/4</f>
        <v>0</v>
      </c>
      <c r="K3" s="111"/>
      <c r="M3" s="52">
        <f>F3*J3*K3</f>
        <v>0</v>
      </c>
      <c r="N3" s="53">
        <v>0</v>
      </c>
      <c r="O3" s="52">
        <f>M3*1.04</f>
        <v>0</v>
      </c>
      <c r="P3" s="53">
        <f>N3*1.04</f>
        <v>0</v>
      </c>
      <c r="Q3" s="52">
        <f>O3*1.04</f>
        <v>0</v>
      </c>
      <c r="R3" s="53">
        <f t="shared" ref="R3:R17" si="0">P3*1.04</f>
        <v>0</v>
      </c>
      <c r="S3" s="52">
        <f t="shared" ref="S3:S17" si="1">Q3*1.04</f>
        <v>0</v>
      </c>
      <c r="T3" s="53">
        <f t="shared" ref="T3:T17" si="2">R3*1.04</f>
        <v>0</v>
      </c>
      <c r="U3" s="52">
        <f t="shared" ref="U3:U17" si="3">S3*1.04</f>
        <v>0</v>
      </c>
      <c r="V3" s="53">
        <f t="shared" ref="V3:V17" si="4">T3*1.04</f>
        <v>0</v>
      </c>
      <c r="W3" s="52">
        <f>M3+O3+Q3+S3+U3</f>
        <v>0</v>
      </c>
      <c r="X3" s="53">
        <f>N3+P3+R3+T3+V3</f>
        <v>0</v>
      </c>
    </row>
    <row r="4" spans="1:24" ht="14.5" x14ac:dyDescent="0.35">
      <c r="C4" s="1" t="s">
        <v>172</v>
      </c>
      <c r="D4" s="1" t="s">
        <v>174</v>
      </c>
      <c r="E4" s="110"/>
      <c r="F4" s="44">
        <v>1.38</v>
      </c>
      <c r="G4" s="111"/>
      <c r="H4" s="111"/>
      <c r="I4" s="111"/>
      <c r="J4" s="45">
        <f t="shared" ref="J4:J17" si="5">(G4*H4*I4)/4</f>
        <v>0</v>
      </c>
      <c r="K4" s="111"/>
      <c r="M4" s="52">
        <f t="shared" ref="M4:M17" si="6">F4*J4*K4</f>
        <v>0</v>
      </c>
      <c r="N4" s="53">
        <v>0</v>
      </c>
      <c r="O4" s="52">
        <f t="shared" ref="O4:O17" si="7">M4*1.04</f>
        <v>0</v>
      </c>
      <c r="P4" s="53">
        <f t="shared" ref="P4:P17" si="8">N4*1.04</f>
        <v>0</v>
      </c>
      <c r="Q4" s="52">
        <f t="shared" ref="Q4:Q17" si="9">O4*1.04</f>
        <v>0</v>
      </c>
      <c r="R4" s="53">
        <f t="shared" si="0"/>
        <v>0</v>
      </c>
      <c r="S4" s="52">
        <f t="shared" si="1"/>
        <v>0</v>
      </c>
      <c r="T4" s="53">
        <f t="shared" si="2"/>
        <v>0</v>
      </c>
      <c r="U4" s="52">
        <f t="shared" si="3"/>
        <v>0</v>
      </c>
      <c r="V4" s="53">
        <f t="shared" si="4"/>
        <v>0</v>
      </c>
      <c r="W4" s="52">
        <f t="shared" ref="W4:W17" si="10">M4+O4+Q4+S4+U4</f>
        <v>0</v>
      </c>
      <c r="X4" s="53">
        <f t="shared" ref="X4:X17" si="11">N4+P4+R4+T4+V4</f>
        <v>0</v>
      </c>
    </row>
    <row r="5" spans="1:24" ht="14.5" x14ac:dyDescent="0.35">
      <c r="C5" s="1" t="s">
        <v>175</v>
      </c>
      <c r="D5" s="1" t="s">
        <v>176</v>
      </c>
      <c r="E5" s="110"/>
      <c r="F5" s="44">
        <f>1.34*1.04</f>
        <v>1.39</v>
      </c>
      <c r="G5" s="111"/>
      <c r="H5" s="111"/>
      <c r="I5" s="111"/>
      <c r="J5" s="45">
        <f t="shared" si="5"/>
        <v>0</v>
      </c>
      <c r="K5" s="111"/>
      <c r="M5" s="52">
        <f t="shared" si="6"/>
        <v>0</v>
      </c>
      <c r="N5" s="53">
        <v>0</v>
      </c>
      <c r="O5" s="52">
        <f t="shared" si="7"/>
        <v>0</v>
      </c>
      <c r="P5" s="53">
        <f t="shared" si="8"/>
        <v>0</v>
      </c>
      <c r="Q5" s="52">
        <f t="shared" si="9"/>
        <v>0</v>
      </c>
      <c r="R5" s="53">
        <f t="shared" si="0"/>
        <v>0</v>
      </c>
      <c r="S5" s="52">
        <f t="shared" si="1"/>
        <v>0</v>
      </c>
      <c r="T5" s="53">
        <f t="shared" si="2"/>
        <v>0</v>
      </c>
      <c r="U5" s="52">
        <f t="shared" si="3"/>
        <v>0</v>
      </c>
      <c r="V5" s="53">
        <f t="shared" si="4"/>
        <v>0</v>
      </c>
      <c r="W5" s="52">
        <f t="shared" si="10"/>
        <v>0</v>
      </c>
      <c r="X5" s="53">
        <f t="shared" si="11"/>
        <v>0</v>
      </c>
    </row>
    <row r="6" spans="1:24" ht="14.5" x14ac:dyDescent="0.35">
      <c r="C6" s="1" t="s">
        <v>172</v>
      </c>
      <c r="D6" s="1" t="s">
        <v>173</v>
      </c>
      <c r="E6" s="110"/>
      <c r="F6" s="44">
        <v>1.38</v>
      </c>
      <c r="G6" s="111"/>
      <c r="H6" s="111"/>
      <c r="I6" s="111"/>
      <c r="J6" s="45">
        <f t="shared" si="5"/>
        <v>0</v>
      </c>
      <c r="K6" s="111"/>
      <c r="M6" s="52">
        <f t="shared" si="6"/>
        <v>0</v>
      </c>
      <c r="N6" s="53">
        <v>0</v>
      </c>
      <c r="O6" s="52">
        <f t="shared" si="7"/>
        <v>0</v>
      </c>
      <c r="P6" s="53">
        <f t="shared" si="8"/>
        <v>0</v>
      </c>
      <c r="Q6" s="52">
        <f t="shared" si="9"/>
        <v>0</v>
      </c>
      <c r="R6" s="53">
        <f t="shared" si="0"/>
        <v>0</v>
      </c>
      <c r="S6" s="52">
        <f t="shared" si="1"/>
        <v>0</v>
      </c>
      <c r="T6" s="53">
        <f t="shared" si="2"/>
        <v>0</v>
      </c>
      <c r="U6" s="52">
        <f t="shared" si="3"/>
        <v>0</v>
      </c>
      <c r="V6" s="53">
        <f t="shared" si="4"/>
        <v>0</v>
      </c>
      <c r="W6" s="52">
        <f t="shared" si="10"/>
        <v>0</v>
      </c>
      <c r="X6" s="53">
        <f t="shared" si="11"/>
        <v>0</v>
      </c>
    </row>
    <row r="7" spans="1:24" ht="14.5" x14ac:dyDescent="0.35">
      <c r="C7" s="1" t="s">
        <v>172</v>
      </c>
      <c r="D7" s="1" t="s">
        <v>174</v>
      </c>
      <c r="E7" s="110"/>
      <c r="F7" s="44">
        <v>1.38</v>
      </c>
      <c r="G7" s="111"/>
      <c r="H7" s="111"/>
      <c r="I7" s="111"/>
      <c r="J7" s="45">
        <f t="shared" si="5"/>
        <v>0</v>
      </c>
      <c r="K7" s="111"/>
      <c r="M7" s="52">
        <f t="shared" si="6"/>
        <v>0</v>
      </c>
      <c r="N7" s="53">
        <v>0</v>
      </c>
      <c r="O7" s="52">
        <f t="shared" si="7"/>
        <v>0</v>
      </c>
      <c r="P7" s="53">
        <f t="shared" si="8"/>
        <v>0</v>
      </c>
      <c r="Q7" s="52">
        <f t="shared" si="9"/>
        <v>0</v>
      </c>
      <c r="R7" s="53">
        <f t="shared" si="0"/>
        <v>0</v>
      </c>
      <c r="S7" s="52">
        <f t="shared" si="1"/>
        <v>0</v>
      </c>
      <c r="T7" s="53">
        <f t="shared" si="2"/>
        <v>0</v>
      </c>
      <c r="U7" s="52">
        <f t="shared" si="3"/>
        <v>0</v>
      </c>
      <c r="V7" s="53">
        <f t="shared" si="4"/>
        <v>0</v>
      </c>
      <c r="W7" s="52">
        <f t="shared" si="10"/>
        <v>0</v>
      </c>
      <c r="X7" s="53">
        <f t="shared" si="11"/>
        <v>0</v>
      </c>
    </row>
    <row r="8" spans="1:24" ht="14.5" x14ac:dyDescent="0.35">
      <c r="C8" s="1" t="s">
        <v>175</v>
      </c>
      <c r="D8" s="1" t="s">
        <v>176</v>
      </c>
      <c r="E8" s="110"/>
      <c r="F8" s="44">
        <v>1.39</v>
      </c>
      <c r="G8" s="111"/>
      <c r="H8" s="111"/>
      <c r="I8" s="111"/>
      <c r="J8" s="45">
        <f t="shared" si="5"/>
        <v>0</v>
      </c>
      <c r="K8" s="111"/>
      <c r="M8" s="52">
        <f t="shared" si="6"/>
        <v>0</v>
      </c>
      <c r="N8" s="53">
        <v>0</v>
      </c>
      <c r="O8" s="52">
        <f t="shared" si="7"/>
        <v>0</v>
      </c>
      <c r="P8" s="53">
        <f t="shared" si="8"/>
        <v>0</v>
      </c>
      <c r="Q8" s="52">
        <f t="shared" si="9"/>
        <v>0</v>
      </c>
      <c r="R8" s="53">
        <f t="shared" si="0"/>
        <v>0</v>
      </c>
      <c r="S8" s="52">
        <f t="shared" si="1"/>
        <v>0</v>
      </c>
      <c r="T8" s="53">
        <f t="shared" si="2"/>
        <v>0</v>
      </c>
      <c r="U8" s="52">
        <f t="shared" si="3"/>
        <v>0</v>
      </c>
      <c r="V8" s="53">
        <f t="shared" si="4"/>
        <v>0</v>
      </c>
      <c r="W8" s="52">
        <f t="shared" si="10"/>
        <v>0</v>
      </c>
      <c r="X8" s="53">
        <f t="shared" si="11"/>
        <v>0</v>
      </c>
    </row>
    <row r="9" spans="1:24" ht="14.5" x14ac:dyDescent="0.35">
      <c r="C9" s="1" t="s">
        <v>172</v>
      </c>
      <c r="D9" s="1" t="s">
        <v>173</v>
      </c>
      <c r="E9" s="110"/>
      <c r="F9" s="44">
        <v>1.38</v>
      </c>
      <c r="G9" s="111"/>
      <c r="H9" s="111"/>
      <c r="I9" s="111"/>
      <c r="J9" s="45">
        <f t="shared" si="5"/>
        <v>0</v>
      </c>
      <c r="K9" s="111"/>
      <c r="M9" s="52">
        <f t="shared" si="6"/>
        <v>0</v>
      </c>
      <c r="N9" s="53">
        <v>0</v>
      </c>
      <c r="O9" s="52">
        <f t="shared" si="7"/>
        <v>0</v>
      </c>
      <c r="P9" s="53">
        <f t="shared" si="8"/>
        <v>0</v>
      </c>
      <c r="Q9" s="52">
        <f t="shared" si="9"/>
        <v>0</v>
      </c>
      <c r="R9" s="53">
        <f t="shared" si="0"/>
        <v>0</v>
      </c>
      <c r="S9" s="52">
        <f t="shared" si="1"/>
        <v>0</v>
      </c>
      <c r="T9" s="53">
        <f t="shared" si="2"/>
        <v>0</v>
      </c>
      <c r="U9" s="52">
        <f t="shared" si="3"/>
        <v>0</v>
      </c>
      <c r="V9" s="53">
        <f t="shared" si="4"/>
        <v>0</v>
      </c>
      <c r="W9" s="52">
        <f t="shared" si="10"/>
        <v>0</v>
      </c>
      <c r="X9" s="53">
        <f t="shared" si="11"/>
        <v>0</v>
      </c>
    </row>
    <row r="10" spans="1:24" ht="14.5" x14ac:dyDescent="0.35">
      <c r="C10" s="1" t="s">
        <v>172</v>
      </c>
      <c r="D10" s="1" t="s">
        <v>174</v>
      </c>
      <c r="E10" s="110"/>
      <c r="F10" s="44">
        <v>1.38</v>
      </c>
      <c r="G10" s="111"/>
      <c r="H10" s="111"/>
      <c r="I10" s="111"/>
      <c r="J10" s="45">
        <f t="shared" si="5"/>
        <v>0</v>
      </c>
      <c r="K10" s="111"/>
      <c r="M10" s="52">
        <f t="shared" si="6"/>
        <v>0</v>
      </c>
      <c r="N10" s="53">
        <v>0</v>
      </c>
      <c r="O10" s="52">
        <f t="shared" si="7"/>
        <v>0</v>
      </c>
      <c r="P10" s="53">
        <f t="shared" si="8"/>
        <v>0</v>
      </c>
      <c r="Q10" s="52">
        <f t="shared" si="9"/>
        <v>0</v>
      </c>
      <c r="R10" s="53">
        <f t="shared" si="0"/>
        <v>0</v>
      </c>
      <c r="S10" s="52">
        <f t="shared" si="1"/>
        <v>0</v>
      </c>
      <c r="T10" s="53">
        <f t="shared" si="2"/>
        <v>0</v>
      </c>
      <c r="U10" s="52">
        <f t="shared" si="3"/>
        <v>0</v>
      </c>
      <c r="V10" s="53">
        <f t="shared" si="4"/>
        <v>0</v>
      </c>
      <c r="W10" s="52">
        <f t="shared" si="10"/>
        <v>0</v>
      </c>
      <c r="X10" s="53">
        <f t="shared" si="11"/>
        <v>0</v>
      </c>
    </row>
    <row r="11" spans="1:24" ht="14.5" x14ac:dyDescent="0.35">
      <c r="C11" s="1" t="s">
        <v>175</v>
      </c>
      <c r="D11" s="1" t="s">
        <v>176</v>
      </c>
      <c r="E11" s="110"/>
      <c r="F11" s="44">
        <v>1.39</v>
      </c>
      <c r="G11" s="111"/>
      <c r="H11" s="111"/>
      <c r="I11" s="111"/>
      <c r="J11" s="45">
        <f t="shared" si="5"/>
        <v>0</v>
      </c>
      <c r="K11" s="111"/>
      <c r="M11" s="52">
        <f t="shared" si="6"/>
        <v>0</v>
      </c>
      <c r="N11" s="53">
        <v>0</v>
      </c>
      <c r="O11" s="52">
        <f t="shared" si="7"/>
        <v>0</v>
      </c>
      <c r="P11" s="53">
        <f t="shared" si="8"/>
        <v>0</v>
      </c>
      <c r="Q11" s="52">
        <f t="shared" si="9"/>
        <v>0</v>
      </c>
      <c r="R11" s="53">
        <f t="shared" si="0"/>
        <v>0</v>
      </c>
      <c r="S11" s="52">
        <f t="shared" si="1"/>
        <v>0</v>
      </c>
      <c r="T11" s="53">
        <f t="shared" si="2"/>
        <v>0</v>
      </c>
      <c r="U11" s="52">
        <f t="shared" si="3"/>
        <v>0</v>
      </c>
      <c r="V11" s="53">
        <f t="shared" si="4"/>
        <v>0</v>
      </c>
      <c r="W11" s="52">
        <f t="shared" si="10"/>
        <v>0</v>
      </c>
      <c r="X11" s="53">
        <f t="shared" si="11"/>
        <v>0</v>
      </c>
    </row>
    <row r="12" spans="1:24" ht="14.5" x14ac:dyDescent="0.35">
      <c r="C12" s="1" t="s">
        <v>172</v>
      </c>
      <c r="D12" s="1" t="s">
        <v>173</v>
      </c>
      <c r="E12" s="110"/>
      <c r="F12" s="44">
        <v>1.38</v>
      </c>
      <c r="G12" s="111"/>
      <c r="H12" s="111"/>
      <c r="I12" s="111"/>
      <c r="J12" s="45">
        <f t="shared" si="5"/>
        <v>0</v>
      </c>
      <c r="K12" s="111"/>
      <c r="M12" s="52">
        <f t="shared" si="6"/>
        <v>0</v>
      </c>
      <c r="N12" s="53">
        <v>0</v>
      </c>
      <c r="O12" s="52">
        <f t="shared" si="7"/>
        <v>0</v>
      </c>
      <c r="P12" s="53">
        <f t="shared" si="8"/>
        <v>0</v>
      </c>
      <c r="Q12" s="52">
        <f t="shared" si="9"/>
        <v>0</v>
      </c>
      <c r="R12" s="53">
        <f t="shared" si="0"/>
        <v>0</v>
      </c>
      <c r="S12" s="52">
        <f t="shared" si="1"/>
        <v>0</v>
      </c>
      <c r="T12" s="53">
        <f t="shared" si="2"/>
        <v>0</v>
      </c>
      <c r="U12" s="52">
        <f t="shared" si="3"/>
        <v>0</v>
      </c>
      <c r="V12" s="53">
        <f t="shared" si="4"/>
        <v>0</v>
      </c>
      <c r="W12" s="52">
        <f t="shared" si="10"/>
        <v>0</v>
      </c>
      <c r="X12" s="53">
        <f t="shared" si="11"/>
        <v>0</v>
      </c>
    </row>
    <row r="13" spans="1:24" ht="14.5" x14ac:dyDescent="0.35">
      <c r="C13" s="1" t="s">
        <v>172</v>
      </c>
      <c r="D13" s="1" t="s">
        <v>174</v>
      </c>
      <c r="E13" s="110"/>
      <c r="F13" s="44">
        <v>1.38</v>
      </c>
      <c r="G13" s="111"/>
      <c r="H13" s="111"/>
      <c r="I13" s="111"/>
      <c r="J13" s="45">
        <f t="shared" si="5"/>
        <v>0</v>
      </c>
      <c r="K13" s="111"/>
      <c r="M13" s="52">
        <f t="shared" si="6"/>
        <v>0</v>
      </c>
      <c r="N13" s="53">
        <v>0</v>
      </c>
      <c r="O13" s="52">
        <f t="shared" si="7"/>
        <v>0</v>
      </c>
      <c r="P13" s="53">
        <f t="shared" si="8"/>
        <v>0</v>
      </c>
      <c r="Q13" s="52">
        <f t="shared" si="9"/>
        <v>0</v>
      </c>
      <c r="R13" s="53">
        <f t="shared" si="0"/>
        <v>0</v>
      </c>
      <c r="S13" s="52">
        <f t="shared" si="1"/>
        <v>0</v>
      </c>
      <c r="T13" s="53">
        <f t="shared" si="2"/>
        <v>0</v>
      </c>
      <c r="U13" s="52">
        <f t="shared" si="3"/>
        <v>0</v>
      </c>
      <c r="V13" s="53">
        <f t="shared" si="4"/>
        <v>0</v>
      </c>
      <c r="W13" s="52">
        <f t="shared" si="10"/>
        <v>0</v>
      </c>
      <c r="X13" s="53">
        <f t="shared" si="11"/>
        <v>0</v>
      </c>
    </row>
    <row r="14" spans="1:24" ht="14.5" x14ac:dyDescent="0.35">
      <c r="C14" s="1" t="s">
        <v>175</v>
      </c>
      <c r="D14" s="1" t="s">
        <v>176</v>
      </c>
      <c r="E14" s="110"/>
      <c r="F14" s="44">
        <v>1.39</v>
      </c>
      <c r="G14" s="111"/>
      <c r="H14" s="111"/>
      <c r="I14" s="111"/>
      <c r="J14" s="45">
        <f t="shared" si="5"/>
        <v>0</v>
      </c>
      <c r="K14" s="111"/>
      <c r="M14" s="52">
        <f t="shared" si="6"/>
        <v>0</v>
      </c>
      <c r="N14" s="53">
        <v>0</v>
      </c>
      <c r="O14" s="52">
        <f t="shared" si="7"/>
        <v>0</v>
      </c>
      <c r="P14" s="53">
        <f t="shared" si="8"/>
        <v>0</v>
      </c>
      <c r="Q14" s="52">
        <f t="shared" si="9"/>
        <v>0</v>
      </c>
      <c r="R14" s="53">
        <f t="shared" si="0"/>
        <v>0</v>
      </c>
      <c r="S14" s="52">
        <f t="shared" si="1"/>
        <v>0</v>
      </c>
      <c r="T14" s="53">
        <f t="shared" si="2"/>
        <v>0</v>
      </c>
      <c r="U14" s="52">
        <f t="shared" si="3"/>
        <v>0</v>
      </c>
      <c r="V14" s="53">
        <f t="shared" si="4"/>
        <v>0</v>
      </c>
      <c r="W14" s="52">
        <f t="shared" si="10"/>
        <v>0</v>
      </c>
      <c r="X14" s="53">
        <f t="shared" si="11"/>
        <v>0</v>
      </c>
    </row>
    <row r="15" spans="1:24" ht="14.5" x14ac:dyDescent="0.35">
      <c r="C15" s="1" t="s">
        <v>172</v>
      </c>
      <c r="D15" s="1" t="s">
        <v>173</v>
      </c>
      <c r="E15" s="110"/>
      <c r="F15" s="44">
        <v>1.38</v>
      </c>
      <c r="G15" s="111"/>
      <c r="H15" s="111"/>
      <c r="I15" s="111"/>
      <c r="J15" s="45">
        <f t="shared" si="5"/>
        <v>0</v>
      </c>
      <c r="K15" s="111"/>
      <c r="M15" s="52">
        <f t="shared" si="6"/>
        <v>0</v>
      </c>
      <c r="N15" s="53">
        <v>0</v>
      </c>
      <c r="O15" s="52">
        <f t="shared" si="7"/>
        <v>0</v>
      </c>
      <c r="P15" s="53">
        <f t="shared" si="8"/>
        <v>0</v>
      </c>
      <c r="Q15" s="52">
        <f t="shared" si="9"/>
        <v>0</v>
      </c>
      <c r="R15" s="53">
        <f t="shared" si="0"/>
        <v>0</v>
      </c>
      <c r="S15" s="52">
        <f t="shared" si="1"/>
        <v>0</v>
      </c>
      <c r="T15" s="53">
        <f t="shared" si="2"/>
        <v>0</v>
      </c>
      <c r="U15" s="52">
        <f t="shared" si="3"/>
        <v>0</v>
      </c>
      <c r="V15" s="53">
        <f t="shared" si="4"/>
        <v>0</v>
      </c>
      <c r="W15" s="52">
        <f t="shared" si="10"/>
        <v>0</v>
      </c>
      <c r="X15" s="53">
        <f t="shared" si="11"/>
        <v>0</v>
      </c>
    </row>
    <row r="16" spans="1:24" ht="14.5" x14ac:dyDescent="0.35">
      <c r="C16" s="1" t="s">
        <v>172</v>
      </c>
      <c r="D16" s="1" t="s">
        <v>174</v>
      </c>
      <c r="E16" s="110"/>
      <c r="F16" s="44">
        <v>1.38</v>
      </c>
      <c r="G16" s="111"/>
      <c r="H16" s="111"/>
      <c r="I16" s="111"/>
      <c r="J16" s="45">
        <f t="shared" si="5"/>
        <v>0</v>
      </c>
      <c r="K16" s="111"/>
      <c r="M16" s="52">
        <f t="shared" si="6"/>
        <v>0</v>
      </c>
      <c r="N16" s="53">
        <v>0</v>
      </c>
      <c r="O16" s="52">
        <f t="shared" si="7"/>
        <v>0</v>
      </c>
      <c r="P16" s="53">
        <f t="shared" si="8"/>
        <v>0</v>
      </c>
      <c r="Q16" s="52">
        <f t="shared" si="9"/>
        <v>0</v>
      </c>
      <c r="R16" s="53">
        <f t="shared" si="0"/>
        <v>0</v>
      </c>
      <c r="S16" s="52">
        <f t="shared" si="1"/>
        <v>0</v>
      </c>
      <c r="T16" s="53">
        <f t="shared" si="2"/>
        <v>0</v>
      </c>
      <c r="U16" s="52">
        <f t="shared" si="3"/>
        <v>0</v>
      </c>
      <c r="V16" s="53">
        <f t="shared" si="4"/>
        <v>0</v>
      </c>
      <c r="W16" s="52">
        <f t="shared" si="10"/>
        <v>0</v>
      </c>
      <c r="X16" s="53">
        <f t="shared" si="11"/>
        <v>0</v>
      </c>
    </row>
    <row r="17" spans="1:24" ht="14.5" x14ac:dyDescent="0.35">
      <c r="C17" s="1" t="s">
        <v>175</v>
      </c>
      <c r="D17" s="1" t="s">
        <v>176</v>
      </c>
      <c r="E17" s="110"/>
      <c r="F17" s="44">
        <v>1.39</v>
      </c>
      <c r="G17" s="111"/>
      <c r="H17" s="111"/>
      <c r="I17" s="111"/>
      <c r="J17" s="45">
        <f t="shared" si="5"/>
        <v>0</v>
      </c>
      <c r="K17" s="111"/>
      <c r="M17" s="54">
        <f t="shared" si="6"/>
        <v>0</v>
      </c>
      <c r="N17" s="55">
        <v>0</v>
      </c>
      <c r="O17" s="54">
        <f t="shared" si="7"/>
        <v>0</v>
      </c>
      <c r="P17" s="55">
        <f t="shared" si="8"/>
        <v>0</v>
      </c>
      <c r="Q17" s="54">
        <f t="shared" si="9"/>
        <v>0</v>
      </c>
      <c r="R17" s="55">
        <f t="shared" si="0"/>
        <v>0</v>
      </c>
      <c r="S17" s="54">
        <f t="shared" si="1"/>
        <v>0</v>
      </c>
      <c r="T17" s="55">
        <f t="shared" si="2"/>
        <v>0</v>
      </c>
      <c r="U17" s="54">
        <f t="shared" si="3"/>
        <v>0</v>
      </c>
      <c r="V17" s="55">
        <f t="shared" si="4"/>
        <v>0</v>
      </c>
      <c r="W17" s="54">
        <f t="shared" si="10"/>
        <v>0</v>
      </c>
      <c r="X17" s="55">
        <f t="shared" si="11"/>
        <v>0</v>
      </c>
    </row>
    <row r="18" spans="1:24" x14ac:dyDescent="0.3">
      <c r="D18" s="7" t="s">
        <v>186</v>
      </c>
      <c r="E18" s="49"/>
      <c r="F18" s="50"/>
      <c r="G18" s="51"/>
      <c r="H18" s="51"/>
      <c r="I18" s="51"/>
      <c r="J18" s="51"/>
      <c r="K18" s="51"/>
      <c r="L18" s="7"/>
      <c r="M18" s="56">
        <f>SUM(M3:M17)</f>
        <v>0</v>
      </c>
      <c r="N18" s="57">
        <f>SUM(N3:N17)</f>
        <v>0</v>
      </c>
      <c r="O18" s="56">
        <f t="shared" ref="O18:V18" si="12">SUM(O3:O17)</f>
        <v>0</v>
      </c>
      <c r="P18" s="57">
        <f t="shared" si="12"/>
        <v>0</v>
      </c>
      <c r="Q18" s="56">
        <f t="shared" si="12"/>
        <v>0</v>
      </c>
      <c r="R18" s="57">
        <f t="shared" si="12"/>
        <v>0</v>
      </c>
      <c r="S18" s="56">
        <f t="shared" si="12"/>
        <v>0</v>
      </c>
      <c r="T18" s="57">
        <f t="shared" si="12"/>
        <v>0</v>
      </c>
      <c r="U18" s="56">
        <f t="shared" si="12"/>
        <v>0</v>
      </c>
      <c r="V18" s="57">
        <f t="shared" si="12"/>
        <v>0</v>
      </c>
      <c r="W18" s="56">
        <f>M18+O18+Q18+S18+U18</f>
        <v>0</v>
      </c>
      <c r="X18" s="57">
        <f>N18+P18+R18+T18+V18</f>
        <v>0</v>
      </c>
    </row>
    <row r="19" spans="1:24" x14ac:dyDescent="0.3">
      <c r="E19" s="14"/>
      <c r="F19" s="44"/>
      <c r="G19" s="45"/>
      <c r="H19" s="45"/>
      <c r="I19" s="45"/>
      <c r="J19" s="45"/>
      <c r="K19" s="45"/>
      <c r="M19" s="9"/>
      <c r="N19" s="39"/>
      <c r="O19" s="9"/>
      <c r="P19" s="39"/>
      <c r="Q19" s="9"/>
      <c r="R19" s="39"/>
      <c r="S19" s="9"/>
      <c r="T19" s="39"/>
      <c r="U19" s="9"/>
      <c r="V19" s="39"/>
      <c r="W19" s="9"/>
      <c r="X19" s="39"/>
    </row>
    <row r="20" spans="1:24" x14ac:dyDescent="0.3">
      <c r="E20" s="14"/>
      <c r="F20" s="44"/>
      <c r="G20" s="45"/>
      <c r="H20" s="45"/>
      <c r="I20" s="45"/>
      <c r="J20" s="45"/>
      <c r="K20" s="45"/>
      <c r="M20" s="6" t="s">
        <v>14</v>
      </c>
      <c r="N20" s="36" t="s">
        <v>14</v>
      </c>
      <c r="O20" s="6" t="s">
        <v>15</v>
      </c>
      <c r="P20" s="36" t="s">
        <v>15</v>
      </c>
      <c r="Q20" s="6" t="s">
        <v>16</v>
      </c>
      <c r="R20" s="36" t="s">
        <v>16</v>
      </c>
      <c r="S20" s="6" t="s">
        <v>17</v>
      </c>
      <c r="T20" s="36" t="s">
        <v>17</v>
      </c>
      <c r="U20" s="6" t="s">
        <v>18</v>
      </c>
      <c r="V20" s="36" t="s">
        <v>18</v>
      </c>
      <c r="W20" s="6" t="s">
        <v>19</v>
      </c>
      <c r="X20" s="36" t="s">
        <v>19</v>
      </c>
    </row>
    <row r="21" spans="1:24" ht="42" x14ac:dyDescent="0.3">
      <c r="E21" s="14"/>
      <c r="F21" s="44"/>
      <c r="G21" s="45"/>
      <c r="H21" s="45"/>
      <c r="I21" s="45"/>
      <c r="J21" s="45"/>
      <c r="K21" s="45"/>
      <c r="M21" s="3" t="s">
        <v>112</v>
      </c>
      <c r="N21" s="37" t="s">
        <v>177</v>
      </c>
      <c r="O21" s="3" t="s">
        <v>112</v>
      </c>
      <c r="P21" s="37" t="s">
        <v>177</v>
      </c>
      <c r="Q21" s="3" t="s">
        <v>112</v>
      </c>
      <c r="R21" s="37" t="s">
        <v>177</v>
      </c>
      <c r="S21" s="3" t="s">
        <v>112</v>
      </c>
      <c r="T21" s="37" t="s">
        <v>177</v>
      </c>
      <c r="U21" s="3" t="s">
        <v>112</v>
      </c>
      <c r="V21" s="37" t="s">
        <v>177</v>
      </c>
      <c r="W21" s="3" t="s">
        <v>112</v>
      </c>
      <c r="X21" s="37" t="s">
        <v>177</v>
      </c>
    </row>
    <row r="22" spans="1:24" x14ac:dyDescent="0.3">
      <c r="N22" s="38"/>
      <c r="P22" s="38"/>
      <c r="R22" s="38"/>
      <c r="T22" s="38"/>
      <c r="V22" s="38"/>
      <c r="X22" s="38"/>
    </row>
    <row r="23" spans="1:24" ht="42.5" x14ac:dyDescent="0.35">
      <c r="A23" s="46" t="s">
        <v>178</v>
      </c>
      <c r="D23" s="47" t="s">
        <v>179</v>
      </c>
      <c r="M23" s="52">
        <v>0</v>
      </c>
      <c r="N23" s="53">
        <v>0</v>
      </c>
      <c r="O23" s="52">
        <f t="shared" ref="O23:V23" si="13">M23*1.04</f>
        <v>0</v>
      </c>
      <c r="P23" s="53">
        <f t="shared" si="13"/>
        <v>0</v>
      </c>
      <c r="Q23" s="52">
        <f t="shared" si="13"/>
        <v>0</v>
      </c>
      <c r="R23" s="53">
        <f t="shared" si="13"/>
        <v>0</v>
      </c>
      <c r="S23" s="52">
        <f t="shared" si="13"/>
        <v>0</v>
      </c>
      <c r="T23" s="53">
        <f t="shared" si="13"/>
        <v>0</v>
      </c>
      <c r="U23" s="52">
        <f t="shared" si="13"/>
        <v>0</v>
      </c>
      <c r="V23" s="53">
        <f t="shared" si="13"/>
        <v>0</v>
      </c>
      <c r="W23" s="52">
        <f t="shared" ref="W23" si="14">M23+O23+Q23+S23+U23</f>
        <v>0</v>
      </c>
      <c r="X23" s="53">
        <f t="shared" ref="X23" si="15">N23+P23+R23+T23+V23</f>
        <v>0</v>
      </c>
    </row>
    <row r="24" spans="1:24" ht="15.5" x14ac:dyDescent="0.35">
      <c r="D24" s="47" t="s">
        <v>180</v>
      </c>
      <c r="M24" s="52">
        <v>0</v>
      </c>
      <c r="N24" s="53">
        <v>0</v>
      </c>
      <c r="O24" s="52">
        <f t="shared" ref="O24:O28" si="16">M24*1.04</f>
        <v>0</v>
      </c>
      <c r="P24" s="53">
        <f t="shared" ref="P24:P28" si="17">N24*1.04</f>
        <v>0</v>
      </c>
      <c r="Q24" s="52">
        <f t="shared" ref="Q24:Q28" si="18">O24*1.04</f>
        <v>0</v>
      </c>
      <c r="R24" s="53">
        <f t="shared" ref="R24:R28" si="19">P24*1.04</f>
        <v>0</v>
      </c>
      <c r="S24" s="52">
        <f t="shared" ref="S24:S28" si="20">Q24*1.04</f>
        <v>0</v>
      </c>
      <c r="T24" s="53">
        <f t="shared" ref="T24:T28" si="21">R24*1.04</f>
        <v>0</v>
      </c>
      <c r="U24" s="52">
        <f t="shared" ref="U24:U28" si="22">S24*1.04</f>
        <v>0</v>
      </c>
      <c r="V24" s="53">
        <f t="shared" ref="V24:V28" si="23">T24*1.04</f>
        <v>0</v>
      </c>
      <c r="W24" s="52">
        <f t="shared" ref="W24:W28" si="24">M24+O24+Q24+S24+U24</f>
        <v>0</v>
      </c>
      <c r="X24" s="53">
        <f t="shared" ref="X24:X28" si="25">N24+P24+R24+T24+V24</f>
        <v>0</v>
      </c>
    </row>
    <row r="25" spans="1:24" ht="15.5" x14ac:dyDescent="0.35">
      <c r="D25" s="47" t="s">
        <v>181</v>
      </c>
      <c r="M25" s="52">
        <v>0</v>
      </c>
      <c r="N25" s="53">
        <v>0</v>
      </c>
      <c r="O25" s="52">
        <f t="shared" si="16"/>
        <v>0</v>
      </c>
      <c r="P25" s="53">
        <f t="shared" si="17"/>
        <v>0</v>
      </c>
      <c r="Q25" s="52">
        <f t="shared" si="18"/>
        <v>0</v>
      </c>
      <c r="R25" s="53">
        <f t="shared" si="19"/>
        <v>0</v>
      </c>
      <c r="S25" s="52">
        <f t="shared" si="20"/>
        <v>0</v>
      </c>
      <c r="T25" s="53">
        <f t="shared" si="21"/>
        <v>0</v>
      </c>
      <c r="U25" s="52">
        <f t="shared" si="22"/>
        <v>0</v>
      </c>
      <c r="V25" s="53">
        <f t="shared" si="23"/>
        <v>0</v>
      </c>
      <c r="W25" s="52">
        <f t="shared" si="24"/>
        <v>0</v>
      </c>
      <c r="X25" s="53">
        <f t="shared" si="25"/>
        <v>0</v>
      </c>
    </row>
    <row r="26" spans="1:24" ht="62" x14ac:dyDescent="0.35">
      <c r="D26" s="48" t="s">
        <v>182</v>
      </c>
      <c r="M26" s="52">
        <v>0</v>
      </c>
      <c r="N26" s="53">
        <v>0</v>
      </c>
      <c r="O26" s="52">
        <f t="shared" si="16"/>
        <v>0</v>
      </c>
      <c r="P26" s="53">
        <f t="shared" si="17"/>
        <v>0</v>
      </c>
      <c r="Q26" s="52">
        <f t="shared" si="18"/>
        <v>0</v>
      </c>
      <c r="R26" s="53">
        <f t="shared" si="19"/>
        <v>0</v>
      </c>
      <c r="S26" s="52">
        <f t="shared" si="20"/>
        <v>0</v>
      </c>
      <c r="T26" s="53">
        <f t="shared" si="21"/>
        <v>0</v>
      </c>
      <c r="U26" s="52">
        <f t="shared" si="22"/>
        <v>0</v>
      </c>
      <c r="V26" s="53">
        <f t="shared" si="23"/>
        <v>0</v>
      </c>
      <c r="W26" s="52">
        <f t="shared" si="24"/>
        <v>0</v>
      </c>
      <c r="X26" s="53">
        <f t="shared" si="25"/>
        <v>0</v>
      </c>
    </row>
    <row r="27" spans="1:24" ht="15.5" x14ac:dyDescent="0.35">
      <c r="D27" s="47" t="s">
        <v>183</v>
      </c>
      <c r="M27" s="52">
        <v>0</v>
      </c>
      <c r="N27" s="53">
        <v>0</v>
      </c>
      <c r="O27" s="52">
        <f t="shared" si="16"/>
        <v>0</v>
      </c>
      <c r="P27" s="53">
        <f t="shared" si="17"/>
        <v>0</v>
      </c>
      <c r="Q27" s="52">
        <f t="shared" si="18"/>
        <v>0</v>
      </c>
      <c r="R27" s="53">
        <f t="shared" si="19"/>
        <v>0</v>
      </c>
      <c r="S27" s="52">
        <f t="shared" si="20"/>
        <v>0</v>
      </c>
      <c r="T27" s="53">
        <f t="shared" si="21"/>
        <v>0</v>
      </c>
      <c r="U27" s="52">
        <f t="shared" si="22"/>
        <v>0</v>
      </c>
      <c r="V27" s="53">
        <f t="shared" si="23"/>
        <v>0</v>
      </c>
      <c r="W27" s="52">
        <f t="shared" si="24"/>
        <v>0</v>
      </c>
      <c r="X27" s="53">
        <f t="shared" si="25"/>
        <v>0</v>
      </c>
    </row>
    <row r="28" spans="1:24" ht="232.5" x14ac:dyDescent="0.35">
      <c r="D28" s="48" t="s">
        <v>184</v>
      </c>
      <c r="M28" s="54">
        <v>0</v>
      </c>
      <c r="N28" s="55">
        <v>0</v>
      </c>
      <c r="O28" s="54">
        <f t="shared" si="16"/>
        <v>0</v>
      </c>
      <c r="P28" s="55">
        <f t="shared" si="17"/>
        <v>0</v>
      </c>
      <c r="Q28" s="54">
        <f t="shared" si="18"/>
        <v>0</v>
      </c>
      <c r="R28" s="55">
        <f t="shared" si="19"/>
        <v>0</v>
      </c>
      <c r="S28" s="54">
        <f t="shared" si="20"/>
        <v>0</v>
      </c>
      <c r="T28" s="55">
        <f t="shared" si="21"/>
        <v>0</v>
      </c>
      <c r="U28" s="54">
        <f t="shared" si="22"/>
        <v>0</v>
      </c>
      <c r="V28" s="55">
        <f t="shared" si="23"/>
        <v>0</v>
      </c>
      <c r="W28" s="54">
        <f t="shared" si="24"/>
        <v>0</v>
      </c>
      <c r="X28" s="55">
        <f t="shared" si="25"/>
        <v>0</v>
      </c>
    </row>
    <row r="29" spans="1:24" s="7" customFormat="1" x14ac:dyDescent="0.3">
      <c r="D29" s="7" t="s">
        <v>187</v>
      </c>
      <c r="M29" s="56">
        <f t="shared" ref="M29:V29" si="26">SUM(M23:M28)</f>
        <v>0</v>
      </c>
      <c r="N29" s="57">
        <f t="shared" si="26"/>
        <v>0</v>
      </c>
      <c r="O29" s="56">
        <f t="shared" si="26"/>
        <v>0</v>
      </c>
      <c r="P29" s="57">
        <f t="shared" si="26"/>
        <v>0</v>
      </c>
      <c r="Q29" s="56">
        <f t="shared" si="26"/>
        <v>0</v>
      </c>
      <c r="R29" s="57">
        <f t="shared" si="26"/>
        <v>0</v>
      </c>
      <c r="S29" s="56">
        <f t="shared" si="26"/>
        <v>0</v>
      </c>
      <c r="T29" s="57">
        <f t="shared" si="26"/>
        <v>0</v>
      </c>
      <c r="U29" s="56">
        <f t="shared" si="26"/>
        <v>0</v>
      </c>
      <c r="V29" s="57">
        <f t="shared" si="26"/>
        <v>0</v>
      </c>
      <c r="W29" s="56">
        <f t="shared" ref="W29" si="27">M29+O29+Q29+S29+U29</f>
        <v>0</v>
      </c>
      <c r="X29" s="57">
        <f t="shared" ref="X29" si="28">N29+P29+R29+T29+V29</f>
        <v>0</v>
      </c>
    </row>
    <row r="30" spans="1:24" x14ac:dyDescent="0.3">
      <c r="D30" s="7"/>
      <c r="M30" s="52"/>
      <c r="N30" s="53"/>
      <c r="O30" s="52"/>
      <c r="P30" s="53"/>
      <c r="Q30" s="52"/>
      <c r="R30" s="53"/>
      <c r="S30" s="52"/>
      <c r="T30" s="53"/>
      <c r="U30" s="52"/>
      <c r="V30" s="53"/>
      <c r="W30" s="52"/>
      <c r="X30" s="53"/>
    </row>
    <row r="31" spans="1:24" x14ac:dyDescent="0.3">
      <c r="A31" s="41" t="s">
        <v>188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58">
        <f>M18+M29</f>
        <v>0</v>
      </c>
      <c r="N31" s="59">
        <f>N18+N29</f>
        <v>0</v>
      </c>
      <c r="O31" s="58">
        <f t="shared" ref="O31:V31" si="29">O18+O29</f>
        <v>0</v>
      </c>
      <c r="P31" s="59">
        <f t="shared" si="29"/>
        <v>0</v>
      </c>
      <c r="Q31" s="58">
        <f t="shared" si="29"/>
        <v>0</v>
      </c>
      <c r="R31" s="59">
        <f t="shared" si="29"/>
        <v>0</v>
      </c>
      <c r="S31" s="58">
        <f t="shared" si="29"/>
        <v>0</v>
      </c>
      <c r="T31" s="59">
        <f t="shared" si="29"/>
        <v>0</v>
      </c>
      <c r="U31" s="58">
        <f t="shared" si="29"/>
        <v>0</v>
      </c>
      <c r="V31" s="59">
        <f t="shared" si="29"/>
        <v>0</v>
      </c>
      <c r="W31" s="58">
        <f t="shared" ref="W31" si="30">M31+O31+Q31+S31+U31</f>
        <v>0</v>
      </c>
      <c r="X31" s="59">
        <f t="shared" ref="X31" si="31">N31+P31+R31+T31+V31</f>
        <v>0</v>
      </c>
    </row>
    <row r="32" spans="1:24" x14ac:dyDescent="0.3">
      <c r="N32" s="38"/>
      <c r="P32" s="38"/>
      <c r="R32" s="38"/>
      <c r="T32" s="38"/>
      <c r="V32" s="38"/>
      <c r="X32" s="38"/>
    </row>
    <row r="33" spans="13:24" x14ac:dyDescent="0.3">
      <c r="M33" s="6" t="s">
        <v>14</v>
      </c>
      <c r="N33" s="36" t="s">
        <v>14</v>
      </c>
      <c r="O33" s="6" t="s">
        <v>15</v>
      </c>
      <c r="P33" s="36" t="s">
        <v>15</v>
      </c>
      <c r="Q33" s="6" t="s">
        <v>16</v>
      </c>
      <c r="R33" s="36" t="s">
        <v>16</v>
      </c>
      <c r="S33" s="6" t="s">
        <v>17</v>
      </c>
      <c r="T33" s="36" t="s">
        <v>17</v>
      </c>
      <c r="U33" s="6" t="s">
        <v>18</v>
      </c>
      <c r="V33" s="36" t="s">
        <v>18</v>
      </c>
      <c r="W33" s="6" t="s">
        <v>19</v>
      </c>
      <c r="X33" s="36" t="s">
        <v>19</v>
      </c>
    </row>
    <row r="34" spans="13:24" ht="42" x14ac:dyDescent="0.3">
      <c r="M34" s="3" t="s">
        <v>112</v>
      </c>
      <c r="N34" s="37" t="s">
        <v>177</v>
      </c>
      <c r="O34" s="3" t="s">
        <v>112</v>
      </c>
      <c r="P34" s="37" t="s">
        <v>177</v>
      </c>
      <c r="Q34" s="3" t="s">
        <v>112</v>
      </c>
      <c r="R34" s="37" t="s">
        <v>177</v>
      </c>
      <c r="S34" s="3" t="s">
        <v>112</v>
      </c>
      <c r="T34" s="37" t="s">
        <v>177</v>
      </c>
      <c r="U34" s="3" t="s">
        <v>112</v>
      </c>
      <c r="V34" s="37" t="s">
        <v>177</v>
      </c>
      <c r="W34" s="3" t="s">
        <v>112</v>
      </c>
      <c r="X34" s="37" t="s">
        <v>177</v>
      </c>
    </row>
  </sheetData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A4520-C280-44F3-8EE4-551DAD1739DF}">
  <dimension ref="A1:N198"/>
  <sheetViews>
    <sheetView topLeftCell="A28" workbookViewId="0">
      <selection activeCell="L79" sqref="L79"/>
    </sheetView>
  </sheetViews>
  <sheetFormatPr defaultColWidth="9.1796875" defaultRowHeight="14" x14ac:dyDescent="0.3"/>
  <cols>
    <col min="1" max="1" width="42.54296875" style="1" customWidth="1"/>
    <col min="2" max="5" width="9.1796875" style="1"/>
    <col min="6" max="6" width="10.54296875" style="1" customWidth="1"/>
    <col min="7" max="12" width="14.7265625" style="1" customWidth="1"/>
    <col min="13" max="16384" width="9.1796875" style="1"/>
  </cols>
  <sheetData>
    <row r="1" spans="1:14" x14ac:dyDescent="0.3">
      <c r="A1" s="2" t="s">
        <v>0</v>
      </c>
    </row>
    <row r="2" spans="1:14" x14ac:dyDescent="0.3">
      <c r="A2" s="2" t="s">
        <v>6</v>
      </c>
      <c r="B2" s="1" t="s">
        <v>7</v>
      </c>
    </row>
    <row r="3" spans="1:14" x14ac:dyDescent="0.3">
      <c r="A3" s="2" t="s">
        <v>1</v>
      </c>
      <c r="N3" s="32"/>
    </row>
    <row r="4" spans="1:14" x14ac:dyDescent="0.3">
      <c r="A4" s="2" t="s">
        <v>2</v>
      </c>
    </row>
    <row r="5" spans="1:14" x14ac:dyDescent="0.3">
      <c r="A5" s="2" t="s">
        <v>3</v>
      </c>
    </row>
    <row r="6" spans="1:14" x14ac:dyDescent="0.3">
      <c r="A6" s="2" t="s">
        <v>4</v>
      </c>
    </row>
    <row r="7" spans="1:14" x14ac:dyDescent="0.3">
      <c r="A7" s="2" t="s">
        <v>5</v>
      </c>
    </row>
    <row r="8" spans="1:14" x14ac:dyDescent="0.3">
      <c r="A8" s="2"/>
    </row>
    <row r="9" spans="1:14" x14ac:dyDescent="0.3">
      <c r="G9" s="28" t="s">
        <v>14</v>
      </c>
      <c r="H9" s="30" t="s">
        <v>15</v>
      </c>
      <c r="I9" s="30" t="s">
        <v>16</v>
      </c>
      <c r="J9" s="30" t="s">
        <v>17</v>
      </c>
      <c r="K9" s="28" t="s">
        <v>18</v>
      </c>
      <c r="L9" s="26" t="s">
        <v>19</v>
      </c>
    </row>
    <row r="10" spans="1:14" ht="28" x14ac:dyDescent="0.3">
      <c r="A10" s="4" t="s">
        <v>9</v>
      </c>
      <c r="B10" s="5" t="s">
        <v>8</v>
      </c>
      <c r="C10" s="3" t="s">
        <v>11</v>
      </c>
      <c r="D10" s="5" t="s">
        <v>12</v>
      </c>
      <c r="E10" s="5" t="s">
        <v>13</v>
      </c>
      <c r="G10" s="29"/>
      <c r="H10" s="31"/>
      <c r="I10" s="31"/>
      <c r="J10" s="31"/>
      <c r="K10" s="29"/>
      <c r="L10" s="27"/>
    </row>
    <row r="11" spans="1:14" x14ac:dyDescent="0.3">
      <c r="A11" s="1" t="s">
        <v>10</v>
      </c>
      <c r="B11" s="1">
        <v>6101</v>
      </c>
      <c r="C11" s="17"/>
      <c r="D11" s="17"/>
      <c r="E11" s="17"/>
      <c r="G11" s="68">
        <f>C11*D11</f>
        <v>0</v>
      </c>
      <c r="H11" s="69">
        <f t="shared" ref="H11:K13" si="0">G11*1.04</f>
        <v>0</v>
      </c>
      <c r="I11" s="69">
        <f t="shared" si="0"/>
        <v>0</v>
      </c>
      <c r="J11" s="69">
        <f t="shared" si="0"/>
        <v>0</v>
      </c>
      <c r="K11" s="68">
        <f t="shared" si="0"/>
        <v>0</v>
      </c>
      <c r="L11" s="70">
        <f>SUM(G11:K11)</f>
        <v>0</v>
      </c>
    </row>
    <row r="12" spans="1:14" x14ac:dyDescent="0.3">
      <c r="A12" s="1" t="s">
        <v>20</v>
      </c>
      <c r="B12" s="1">
        <v>6101</v>
      </c>
      <c r="C12" s="17"/>
      <c r="D12" s="17"/>
      <c r="E12" s="17"/>
      <c r="G12" s="68">
        <f>C12/8*(D12*E12)</f>
        <v>0</v>
      </c>
      <c r="H12" s="69">
        <f t="shared" si="0"/>
        <v>0</v>
      </c>
      <c r="I12" s="69">
        <f t="shared" si="0"/>
        <v>0</v>
      </c>
      <c r="J12" s="69">
        <f t="shared" si="0"/>
        <v>0</v>
      </c>
      <c r="K12" s="68">
        <f t="shared" si="0"/>
        <v>0</v>
      </c>
      <c r="L12" s="70">
        <f>SUM(G12:K12)</f>
        <v>0</v>
      </c>
    </row>
    <row r="13" spans="1:14" x14ac:dyDescent="0.3">
      <c r="A13" s="1" t="s">
        <v>21</v>
      </c>
      <c r="B13" s="1">
        <v>6301</v>
      </c>
      <c r="C13" s="17"/>
      <c r="D13" s="17"/>
      <c r="E13" s="17"/>
      <c r="G13" s="68">
        <f>C13/8*(D13*E13)</f>
        <v>0</v>
      </c>
      <c r="H13" s="69">
        <f t="shared" si="0"/>
        <v>0</v>
      </c>
      <c r="I13" s="69">
        <f t="shared" si="0"/>
        <v>0</v>
      </c>
      <c r="J13" s="69">
        <f t="shared" si="0"/>
        <v>0</v>
      </c>
      <c r="K13" s="68">
        <f t="shared" si="0"/>
        <v>0</v>
      </c>
      <c r="L13" s="70">
        <f>SUM(G13:K13)</f>
        <v>0</v>
      </c>
    </row>
    <row r="14" spans="1:14" x14ac:dyDescent="0.3">
      <c r="A14" s="7" t="s">
        <v>22</v>
      </c>
      <c r="B14" s="7"/>
      <c r="C14" s="7"/>
      <c r="D14" s="7"/>
      <c r="E14" s="7"/>
      <c r="F14" s="7"/>
      <c r="G14" s="71">
        <f>SUM(G11:G13)</f>
        <v>0</v>
      </c>
      <c r="H14" s="72">
        <f>SUM(H11:H13)</f>
        <v>0</v>
      </c>
      <c r="I14" s="72">
        <f>SUM(I11:I13)</f>
        <v>0</v>
      </c>
      <c r="J14" s="72">
        <f>SUM(J11:J13)</f>
        <v>0</v>
      </c>
      <c r="K14" s="71">
        <f>SUM(K11:K13)</f>
        <v>0</v>
      </c>
      <c r="L14" s="73">
        <f>SUM(G14:K14)</f>
        <v>0</v>
      </c>
    </row>
    <row r="15" spans="1:14" x14ac:dyDescent="0.3">
      <c r="G15" s="68"/>
      <c r="H15" s="69"/>
      <c r="I15" s="69"/>
      <c r="J15" s="69"/>
      <c r="K15" s="68"/>
      <c r="L15" s="70"/>
    </row>
    <row r="16" spans="1:14" x14ac:dyDescent="0.3">
      <c r="A16" s="1" t="s">
        <v>23</v>
      </c>
      <c r="B16" s="1">
        <v>6101</v>
      </c>
      <c r="C16" s="17"/>
      <c r="D16" s="17"/>
      <c r="E16" s="17"/>
      <c r="G16" s="68">
        <f>C16*D16</f>
        <v>0</v>
      </c>
      <c r="H16" s="69">
        <f>G16*1.04</f>
        <v>0</v>
      </c>
      <c r="I16" s="69">
        <f>H16*1.04</f>
        <v>0</v>
      </c>
      <c r="J16" s="69">
        <f>I16*1.04</f>
        <v>0</v>
      </c>
      <c r="K16" s="68">
        <f>J16*1.04</f>
        <v>0</v>
      </c>
      <c r="L16" s="70">
        <f t="shared" ref="L16:L18" si="1">SUM(G16:K16)</f>
        <v>0</v>
      </c>
    </row>
    <row r="17" spans="1:12" x14ac:dyDescent="0.3">
      <c r="A17" s="1" t="s">
        <v>24</v>
      </c>
      <c r="B17" s="1">
        <v>6101</v>
      </c>
      <c r="C17" s="17"/>
      <c r="D17" s="17"/>
      <c r="E17" s="17"/>
      <c r="G17" s="68">
        <f>C17/8*(D17*E17)</f>
        <v>0</v>
      </c>
      <c r="H17" s="69">
        <f t="shared" ref="H17:K18" si="2">G17*1.04</f>
        <v>0</v>
      </c>
      <c r="I17" s="69">
        <f t="shared" si="2"/>
        <v>0</v>
      </c>
      <c r="J17" s="69">
        <f t="shared" si="2"/>
        <v>0</v>
      </c>
      <c r="K17" s="68">
        <f t="shared" si="2"/>
        <v>0</v>
      </c>
      <c r="L17" s="70">
        <f t="shared" si="1"/>
        <v>0</v>
      </c>
    </row>
    <row r="18" spans="1:12" x14ac:dyDescent="0.3">
      <c r="A18" s="1" t="s">
        <v>25</v>
      </c>
      <c r="B18" s="1">
        <v>6301</v>
      </c>
      <c r="C18" s="17"/>
      <c r="D18" s="17"/>
      <c r="E18" s="17"/>
      <c r="G18" s="68">
        <f t="shared" ref="G18" si="3">C18/8*(D18*E18)</f>
        <v>0</v>
      </c>
      <c r="H18" s="69">
        <f t="shared" si="2"/>
        <v>0</v>
      </c>
      <c r="I18" s="69">
        <f t="shared" si="2"/>
        <v>0</v>
      </c>
      <c r="J18" s="69">
        <f t="shared" si="2"/>
        <v>0</v>
      </c>
      <c r="K18" s="68">
        <f t="shared" si="2"/>
        <v>0</v>
      </c>
      <c r="L18" s="70">
        <f t="shared" si="1"/>
        <v>0</v>
      </c>
    </row>
    <row r="19" spans="1:12" x14ac:dyDescent="0.3">
      <c r="A19" s="7" t="s">
        <v>26</v>
      </c>
      <c r="B19" s="7"/>
      <c r="C19" s="7"/>
      <c r="D19" s="7"/>
      <c r="E19" s="7"/>
      <c r="F19" s="7"/>
      <c r="G19" s="71">
        <f>SUM(G16:G18)</f>
        <v>0</v>
      </c>
      <c r="H19" s="72">
        <f>SUM(H16:H18)</f>
        <v>0</v>
      </c>
      <c r="I19" s="72">
        <f>SUM(I16:I18)</f>
        <v>0</v>
      </c>
      <c r="J19" s="72">
        <f>SUM(J16:J18)</f>
        <v>0</v>
      </c>
      <c r="K19" s="71">
        <f>SUM(K16:K18)</f>
        <v>0</v>
      </c>
      <c r="L19" s="73">
        <f>SUM(G19:K19)</f>
        <v>0</v>
      </c>
    </row>
    <row r="20" spans="1:12" x14ac:dyDescent="0.3">
      <c r="G20" s="68"/>
      <c r="H20" s="69"/>
      <c r="I20" s="69"/>
      <c r="J20" s="69"/>
      <c r="K20" s="68"/>
      <c r="L20" s="70"/>
    </row>
    <row r="21" spans="1:12" x14ac:dyDescent="0.3">
      <c r="A21" s="1" t="s">
        <v>27</v>
      </c>
      <c r="B21" s="1">
        <v>6201</v>
      </c>
      <c r="C21" s="17"/>
      <c r="D21" s="17"/>
      <c r="E21" s="17"/>
      <c r="G21" s="74">
        <f>C21*D21</f>
        <v>0</v>
      </c>
      <c r="H21" s="75">
        <f>G21*1.04</f>
        <v>0</v>
      </c>
      <c r="I21" s="75">
        <f>H21*1.04</f>
        <v>0</v>
      </c>
      <c r="J21" s="75">
        <f>I21*1.04</f>
        <v>0</v>
      </c>
      <c r="K21" s="74">
        <f>J21*1.04</f>
        <v>0</v>
      </c>
      <c r="L21" s="76">
        <f>SUM(G21:K21)</f>
        <v>0</v>
      </c>
    </row>
    <row r="22" spans="1:12" x14ac:dyDescent="0.3">
      <c r="A22" s="7" t="s">
        <v>28</v>
      </c>
      <c r="B22" s="21"/>
      <c r="C22" s="21"/>
      <c r="D22" s="21"/>
      <c r="E22" s="21"/>
      <c r="F22" s="21"/>
      <c r="G22" s="71">
        <f>G14+G19+G21</f>
        <v>0</v>
      </c>
      <c r="H22" s="72">
        <f t="shared" ref="H22:K22" si="4">H14+H19+H21</f>
        <v>0</v>
      </c>
      <c r="I22" s="72">
        <f t="shared" si="4"/>
        <v>0</v>
      </c>
      <c r="J22" s="72">
        <f t="shared" si="4"/>
        <v>0</v>
      </c>
      <c r="K22" s="71">
        <f t="shared" si="4"/>
        <v>0</v>
      </c>
      <c r="L22" s="73">
        <f>SUM(G22:K22)</f>
        <v>0</v>
      </c>
    </row>
    <row r="23" spans="1:12" x14ac:dyDescent="0.3">
      <c r="G23" s="68"/>
      <c r="H23" s="69"/>
      <c r="I23" s="69"/>
      <c r="J23" s="69"/>
      <c r="K23" s="68"/>
      <c r="L23" s="70"/>
    </row>
    <row r="24" spans="1:12" x14ac:dyDescent="0.3">
      <c r="G24" s="77" t="s">
        <v>14</v>
      </c>
      <c r="H24" s="78" t="s">
        <v>15</v>
      </c>
      <c r="I24" s="78" t="s">
        <v>16</v>
      </c>
      <c r="J24" s="78" t="s">
        <v>17</v>
      </c>
      <c r="K24" s="77" t="s">
        <v>18</v>
      </c>
      <c r="L24" s="79" t="s">
        <v>19</v>
      </c>
    </row>
    <row r="25" spans="1:12" ht="28" x14ac:dyDescent="0.3">
      <c r="A25" s="4" t="s">
        <v>32</v>
      </c>
      <c r="B25" s="5" t="s">
        <v>8</v>
      </c>
      <c r="C25" s="5" t="s">
        <v>29</v>
      </c>
      <c r="D25" s="5" t="s">
        <v>30</v>
      </c>
      <c r="E25" s="5" t="s">
        <v>31</v>
      </c>
      <c r="F25" s="5" t="s">
        <v>33</v>
      </c>
      <c r="G25" s="68"/>
      <c r="H25" s="69"/>
      <c r="I25" s="69"/>
      <c r="J25" s="69"/>
      <c r="K25" s="68"/>
      <c r="L25" s="70"/>
    </row>
    <row r="26" spans="1:12" x14ac:dyDescent="0.3">
      <c r="B26" s="1">
        <v>6501</v>
      </c>
      <c r="C26" s="18">
        <v>15</v>
      </c>
      <c r="D26" s="17"/>
      <c r="E26" s="17"/>
      <c r="F26" s="17"/>
      <c r="G26" s="68">
        <f>C26*D26*E26*F26</f>
        <v>0</v>
      </c>
      <c r="H26" s="69">
        <f>G26*1.03</f>
        <v>0</v>
      </c>
      <c r="I26" s="69">
        <f>H26*1.03</f>
        <v>0</v>
      </c>
      <c r="J26" s="69">
        <f>I26*1.03</f>
        <v>0</v>
      </c>
      <c r="K26" s="68">
        <f>J26*1.03</f>
        <v>0</v>
      </c>
      <c r="L26" s="70">
        <f>SUM(G26:K26)</f>
        <v>0</v>
      </c>
    </row>
    <row r="27" spans="1:12" x14ac:dyDescent="0.3">
      <c r="C27" s="8"/>
      <c r="G27" s="68"/>
      <c r="H27" s="69"/>
      <c r="I27" s="69"/>
      <c r="J27" s="69"/>
      <c r="K27" s="68"/>
      <c r="L27" s="70"/>
    </row>
    <row r="28" spans="1:12" x14ac:dyDescent="0.3">
      <c r="G28" s="77" t="s">
        <v>14</v>
      </c>
      <c r="H28" s="78" t="s">
        <v>15</v>
      </c>
      <c r="I28" s="78" t="s">
        <v>16</v>
      </c>
      <c r="J28" s="78" t="s">
        <v>17</v>
      </c>
      <c r="K28" s="77" t="s">
        <v>18</v>
      </c>
      <c r="L28" s="79" t="s">
        <v>19</v>
      </c>
    </row>
    <row r="29" spans="1:12" ht="28" x14ac:dyDescent="0.3">
      <c r="A29" s="4" t="s">
        <v>34</v>
      </c>
      <c r="B29" s="5" t="s">
        <v>8</v>
      </c>
      <c r="C29" s="5" t="s">
        <v>37</v>
      </c>
      <c r="D29" s="5" t="s">
        <v>35</v>
      </c>
      <c r="E29" s="5" t="s">
        <v>12</v>
      </c>
      <c r="F29" s="5" t="s">
        <v>33</v>
      </c>
      <c r="G29" s="68"/>
      <c r="H29" s="69"/>
      <c r="I29" s="69"/>
      <c r="J29" s="69"/>
      <c r="K29" s="68"/>
      <c r="L29" s="70"/>
    </row>
    <row r="30" spans="1:12" x14ac:dyDescent="0.3">
      <c r="B30" s="1">
        <v>6311</v>
      </c>
      <c r="C30" s="18">
        <f>8905*2</f>
        <v>17810</v>
      </c>
      <c r="D30" s="17" t="s">
        <v>36</v>
      </c>
      <c r="E30" s="19">
        <v>0.5</v>
      </c>
      <c r="F30" s="17"/>
      <c r="G30" s="68">
        <f>C30*E30*F30</f>
        <v>0</v>
      </c>
      <c r="H30" s="69">
        <f t="shared" ref="H30:K32" si="5">G30*1.03</f>
        <v>0</v>
      </c>
      <c r="I30" s="69">
        <f t="shared" si="5"/>
        <v>0</v>
      </c>
      <c r="J30" s="69">
        <f t="shared" si="5"/>
        <v>0</v>
      </c>
      <c r="K30" s="68">
        <f t="shared" si="5"/>
        <v>0</v>
      </c>
      <c r="L30" s="70">
        <f>SUM(G30:K30)</f>
        <v>0</v>
      </c>
    </row>
    <row r="31" spans="1:12" x14ac:dyDescent="0.3">
      <c r="B31" s="1">
        <v>6311</v>
      </c>
      <c r="C31" s="18">
        <f>C30*2</f>
        <v>35620</v>
      </c>
      <c r="D31" s="17" t="s">
        <v>38</v>
      </c>
      <c r="E31" s="19">
        <v>0.5</v>
      </c>
      <c r="F31" s="17"/>
      <c r="G31" s="68">
        <f>C31*E31*F31</f>
        <v>0</v>
      </c>
      <c r="H31" s="69">
        <f t="shared" si="5"/>
        <v>0</v>
      </c>
      <c r="I31" s="69">
        <f t="shared" si="5"/>
        <v>0</v>
      </c>
      <c r="J31" s="69">
        <f t="shared" si="5"/>
        <v>0</v>
      </c>
      <c r="K31" s="68">
        <f t="shared" si="5"/>
        <v>0</v>
      </c>
      <c r="L31" s="70">
        <f>SUM(G31:K31)</f>
        <v>0</v>
      </c>
    </row>
    <row r="32" spans="1:12" x14ac:dyDescent="0.3">
      <c r="A32" s="1" t="s">
        <v>48</v>
      </c>
      <c r="C32" s="18">
        <v>550</v>
      </c>
      <c r="D32" s="20"/>
      <c r="E32" s="20"/>
      <c r="F32" s="17">
        <f>F31</f>
        <v>0</v>
      </c>
      <c r="G32" s="68">
        <f>C32*F32</f>
        <v>0</v>
      </c>
      <c r="H32" s="69">
        <f t="shared" si="5"/>
        <v>0</v>
      </c>
      <c r="I32" s="69">
        <f t="shared" si="5"/>
        <v>0</v>
      </c>
      <c r="J32" s="69">
        <f t="shared" si="5"/>
        <v>0</v>
      </c>
      <c r="K32" s="68">
        <f t="shared" si="5"/>
        <v>0</v>
      </c>
      <c r="L32" s="70">
        <f>SUM(G32:K32)</f>
        <v>0</v>
      </c>
    </row>
    <row r="33" spans="1:12" x14ac:dyDescent="0.3">
      <c r="A33" s="7" t="s">
        <v>39</v>
      </c>
      <c r="B33" s="7"/>
      <c r="C33" s="7"/>
      <c r="D33" s="7"/>
      <c r="E33" s="7"/>
      <c r="F33" s="7"/>
      <c r="G33" s="71">
        <f>SUM(G30:G32)</f>
        <v>0</v>
      </c>
      <c r="H33" s="72">
        <f t="shared" ref="H33:K33" si="6">SUM(H30:H32)</f>
        <v>0</v>
      </c>
      <c r="I33" s="72">
        <f>SUM(I30:I32)</f>
        <v>0</v>
      </c>
      <c r="J33" s="72">
        <f t="shared" si="6"/>
        <v>0</v>
      </c>
      <c r="K33" s="71">
        <f t="shared" si="6"/>
        <v>0</v>
      </c>
      <c r="L33" s="70">
        <f>SUM(G33:K33)</f>
        <v>0</v>
      </c>
    </row>
    <row r="34" spans="1:12" x14ac:dyDescent="0.3">
      <c r="G34" s="74"/>
      <c r="H34" s="75"/>
      <c r="I34" s="75"/>
      <c r="J34" s="75"/>
      <c r="K34" s="74"/>
      <c r="L34" s="76"/>
    </row>
    <row r="35" spans="1:12" x14ac:dyDescent="0.3">
      <c r="A35" s="7" t="s">
        <v>40</v>
      </c>
      <c r="B35" s="7"/>
      <c r="C35" s="7"/>
      <c r="D35" s="7"/>
      <c r="E35" s="7"/>
      <c r="F35" s="7"/>
      <c r="G35" s="71">
        <f>G26+G33</f>
        <v>0</v>
      </c>
      <c r="H35" s="72">
        <f t="shared" ref="H35:K35" si="7">H26+H33</f>
        <v>0</v>
      </c>
      <c r="I35" s="72">
        <f t="shared" si="7"/>
        <v>0</v>
      </c>
      <c r="J35" s="72">
        <f t="shared" si="7"/>
        <v>0</v>
      </c>
      <c r="K35" s="71">
        <f t="shared" si="7"/>
        <v>0</v>
      </c>
      <c r="L35" s="70">
        <f>SUM(G35:K35)</f>
        <v>0</v>
      </c>
    </row>
    <row r="36" spans="1:12" x14ac:dyDescent="0.3">
      <c r="G36" s="68"/>
      <c r="H36" s="69"/>
      <c r="I36" s="69"/>
      <c r="J36" s="69"/>
      <c r="K36" s="68"/>
      <c r="L36" s="70"/>
    </row>
    <row r="37" spans="1:12" x14ac:dyDescent="0.3">
      <c r="A37" s="7" t="s">
        <v>41</v>
      </c>
      <c r="B37" s="7"/>
      <c r="C37" s="7"/>
      <c r="D37" s="7"/>
      <c r="E37" s="7"/>
      <c r="F37" s="7"/>
      <c r="G37" s="71">
        <f>G22+G35</f>
        <v>0</v>
      </c>
      <c r="H37" s="72">
        <f t="shared" ref="H37:K37" si="8">H22+H35</f>
        <v>0</v>
      </c>
      <c r="I37" s="72">
        <f t="shared" si="8"/>
        <v>0</v>
      </c>
      <c r="J37" s="72">
        <f t="shared" si="8"/>
        <v>0</v>
      </c>
      <c r="K37" s="71">
        <f t="shared" si="8"/>
        <v>0</v>
      </c>
      <c r="L37" s="70">
        <f>SUM(G37:K37)</f>
        <v>0</v>
      </c>
    </row>
    <row r="38" spans="1:12" x14ac:dyDescent="0.3">
      <c r="G38" s="68"/>
      <c r="H38" s="69"/>
      <c r="I38" s="69"/>
      <c r="J38" s="69"/>
      <c r="K38" s="68"/>
      <c r="L38" s="70"/>
    </row>
    <row r="39" spans="1:12" x14ac:dyDescent="0.3">
      <c r="G39" s="77" t="s">
        <v>14</v>
      </c>
      <c r="H39" s="78" t="s">
        <v>15</v>
      </c>
      <c r="I39" s="78" t="s">
        <v>16</v>
      </c>
      <c r="J39" s="78" t="s">
        <v>17</v>
      </c>
      <c r="K39" s="77" t="s">
        <v>18</v>
      </c>
      <c r="L39" s="79" t="s">
        <v>19</v>
      </c>
    </row>
    <row r="40" spans="1:12" ht="28" x14ac:dyDescent="0.3">
      <c r="A40" s="4" t="s">
        <v>42</v>
      </c>
      <c r="B40" s="5" t="s">
        <v>8</v>
      </c>
      <c r="C40" s="5" t="s">
        <v>43</v>
      </c>
      <c r="D40" s="5"/>
      <c r="E40" s="5"/>
      <c r="G40" s="68"/>
      <c r="H40" s="69"/>
      <c r="I40" s="69"/>
      <c r="J40" s="69"/>
      <c r="K40" s="68"/>
      <c r="L40" s="70"/>
    </row>
    <row r="41" spans="1:12" x14ac:dyDescent="0.3">
      <c r="A41" s="1" t="s">
        <v>10</v>
      </c>
      <c r="B41" s="1">
        <v>6701</v>
      </c>
      <c r="C41" s="10">
        <v>0.38</v>
      </c>
      <c r="G41" s="68">
        <f>G11*$C$41</f>
        <v>0</v>
      </c>
      <c r="H41" s="69">
        <f>H11*$C$41</f>
        <v>0</v>
      </c>
      <c r="I41" s="69">
        <f>I11*$C$41</f>
        <v>0</v>
      </c>
      <c r="J41" s="69">
        <f>J11*$C$41</f>
        <v>0</v>
      </c>
      <c r="K41" s="68">
        <f>K11*$C$41</f>
        <v>0</v>
      </c>
      <c r="L41" s="70">
        <f>SUM(G41:K41)</f>
        <v>0</v>
      </c>
    </row>
    <row r="42" spans="1:12" x14ac:dyDescent="0.3">
      <c r="A42" s="1" t="s">
        <v>20</v>
      </c>
      <c r="B42" s="1">
        <v>6701</v>
      </c>
      <c r="C42" s="10">
        <v>0.38</v>
      </c>
      <c r="G42" s="68">
        <f>G12*$C$42</f>
        <v>0</v>
      </c>
      <c r="H42" s="69">
        <f t="shared" ref="H42:K42" si="9">H12*$C$42</f>
        <v>0</v>
      </c>
      <c r="I42" s="69">
        <f t="shared" si="9"/>
        <v>0</v>
      </c>
      <c r="J42" s="69">
        <f t="shared" si="9"/>
        <v>0</v>
      </c>
      <c r="K42" s="68">
        <f t="shared" si="9"/>
        <v>0</v>
      </c>
      <c r="L42" s="70">
        <f t="shared" ref="L42:L44" si="10">SUM(G42:K42)</f>
        <v>0</v>
      </c>
    </row>
    <row r="43" spans="1:12" x14ac:dyDescent="0.3">
      <c r="A43" s="1" t="s">
        <v>21</v>
      </c>
      <c r="B43" s="1">
        <v>6701</v>
      </c>
      <c r="C43" s="10">
        <v>7.4300000000000005E-2</v>
      </c>
      <c r="G43" s="68">
        <f>G13*$C$43</f>
        <v>0</v>
      </c>
      <c r="H43" s="69">
        <f t="shared" ref="H43:K43" si="11">H13*$C$43</f>
        <v>0</v>
      </c>
      <c r="I43" s="69">
        <f t="shared" si="11"/>
        <v>0</v>
      </c>
      <c r="J43" s="69">
        <f t="shared" si="11"/>
        <v>0</v>
      </c>
      <c r="K43" s="68">
        <f t="shared" si="11"/>
        <v>0</v>
      </c>
      <c r="L43" s="70">
        <f t="shared" si="10"/>
        <v>0</v>
      </c>
    </row>
    <row r="44" spans="1:12" x14ac:dyDescent="0.3">
      <c r="A44" s="7" t="s">
        <v>44</v>
      </c>
      <c r="B44" s="7"/>
      <c r="C44" s="11"/>
      <c r="D44" s="7"/>
      <c r="E44" s="7"/>
      <c r="F44" s="7"/>
      <c r="G44" s="71">
        <f>SUM(G41:G43)</f>
        <v>0</v>
      </c>
      <c r="H44" s="72">
        <f>SUM(H41:H43)</f>
        <v>0</v>
      </c>
      <c r="I44" s="72">
        <f>SUM(I41:I43)</f>
        <v>0</v>
      </c>
      <c r="J44" s="72">
        <f>SUM(J41:J43)</f>
        <v>0</v>
      </c>
      <c r="K44" s="71">
        <f>SUM(K41:K43)</f>
        <v>0</v>
      </c>
      <c r="L44" s="73">
        <f t="shared" si="10"/>
        <v>0</v>
      </c>
    </row>
    <row r="45" spans="1:12" x14ac:dyDescent="0.3">
      <c r="C45" s="10"/>
      <c r="G45" s="68"/>
      <c r="H45" s="69"/>
      <c r="I45" s="69"/>
      <c r="J45" s="69"/>
      <c r="K45" s="68"/>
      <c r="L45" s="70"/>
    </row>
    <row r="46" spans="1:12" x14ac:dyDescent="0.3">
      <c r="A46" s="1" t="s">
        <v>23</v>
      </c>
      <c r="B46" s="1">
        <v>6701</v>
      </c>
      <c r="C46" s="10">
        <v>0.38</v>
      </c>
      <c r="G46" s="68">
        <f>G16*$C$46</f>
        <v>0</v>
      </c>
      <c r="H46" s="69">
        <f t="shared" ref="H46:K46" si="12">H16*$C$46</f>
        <v>0</v>
      </c>
      <c r="I46" s="69">
        <f t="shared" si="12"/>
        <v>0</v>
      </c>
      <c r="J46" s="69">
        <f t="shared" si="12"/>
        <v>0</v>
      </c>
      <c r="K46" s="68">
        <f t="shared" si="12"/>
        <v>0</v>
      </c>
      <c r="L46" s="70">
        <f t="shared" ref="L46:L49" si="13">SUM(G46:K46)</f>
        <v>0</v>
      </c>
    </row>
    <row r="47" spans="1:12" x14ac:dyDescent="0.3">
      <c r="A47" s="1" t="s">
        <v>24</v>
      </c>
      <c r="B47" s="1">
        <v>6701</v>
      </c>
      <c r="C47" s="10">
        <v>0.38</v>
      </c>
      <c r="G47" s="68">
        <f>G17*$C$47</f>
        <v>0</v>
      </c>
      <c r="H47" s="69">
        <f t="shared" ref="H47:K47" si="14">H17*$C$47</f>
        <v>0</v>
      </c>
      <c r="I47" s="69">
        <f t="shared" si="14"/>
        <v>0</v>
      </c>
      <c r="J47" s="69">
        <f t="shared" si="14"/>
        <v>0</v>
      </c>
      <c r="K47" s="68">
        <f t="shared" si="14"/>
        <v>0</v>
      </c>
      <c r="L47" s="70">
        <f t="shared" si="13"/>
        <v>0</v>
      </c>
    </row>
    <row r="48" spans="1:12" x14ac:dyDescent="0.3">
      <c r="A48" s="1" t="s">
        <v>25</v>
      </c>
      <c r="B48" s="1">
        <v>6701</v>
      </c>
      <c r="C48" s="10">
        <v>7.4300000000000005E-2</v>
      </c>
      <c r="G48" s="68">
        <f>G18*$C$48</f>
        <v>0</v>
      </c>
      <c r="H48" s="69">
        <f t="shared" ref="H48:K48" si="15">H18*$C$48</f>
        <v>0</v>
      </c>
      <c r="I48" s="69">
        <f t="shared" si="15"/>
        <v>0</v>
      </c>
      <c r="J48" s="69">
        <f t="shared" si="15"/>
        <v>0</v>
      </c>
      <c r="K48" s="68">
        <f t="shared" si="15"/>
        <v>0</v>
      </c>
      <c r="L48" s="70">
        <f t="shared" si="13"/>
        <v>0</v>
      </c>
    </row>
    <row r="49" spans="1:12" x14ac:dyDescent="0.3">
      <c r="A49" s="7" t="s">
        <v>45</v>
      </c>
      <c r="B49" s="7"/>
      <c r="C49" s="11"/>
      <c r="D49" s="7"/>
      <c r="E49" s="7"/>
      <c r="F49" s="7"/>
      <c r="G49" s="71">
        <f>SUM(G46:G48)</f>
        <v>0</v>
      </c>
      <c r="H49" s="72">
        <f>SUM(H46:H48)</f>
        <v>0</v>
      </c>
      <c r="I49" s="72">
        <f>SUM(I46:I48)</f>
        <v>0</v>
      </c>
      <c r="J49" s="72">
        <f>SUM(J46:J48)</f>
        <v>0</v>
      </c>
      <c r="K49" s="71">
        <f>SUM(K46:K48)</f>
        <v>0</v>
      </c>
      <c r="L49" s="73">
        <f t="shared" si="13"/>
        <v>0</v>
      </c>
    </row>
    <row r="50" spans="1:12" x14ac:dyDescent="0.3">
      <c r="C50" s="10"/>
      <c r="G50" s="68"/>
      <c r="H50" s="69"/>
      <c r="I50" s="69"/>
      <c r="J50" s="69"/>
      <c r="K50" s="68"/>
      <c r="L50" s="70"/>
    </row>
    <row r="51" spans="1:12" x14ac:dyDescent="0.3">
      <c r="A51" s="1" t="s">
        <v>27</v>
      </c>
      <c r="B51" s="1">
        <v>6701</v>
      </c>
      <c r="C51" s="10">
        <v>0.38</v>
      </c>
      <c r="G51" s="68">
        <f>G21*$C$51</f>
        <v>0</v>
      </c>
      <c r="H51" s="69">
        <f t="shared" ref="H51:K51" si="16">H21*$C$47</f>
        <v>0</v>
      </c>
      <c r="I51" s="69">
        <f t="shared" si="16"/>
        <v>0</v>
      </c>
      <c r="J51" s="69">
        <f t="shared" si="16"/>
        <v>0</v>
      </c>
      <c r="K51" s="68">
        <f t="shared" si="16"/>
        <v>0</v>
      </c>
      <c r="L51" s="70">
        <f t="shared" ref="L51:L57" si="17">SUM(G51:K51)</f>
        <v>0</v>
      </c>
    </row>
    <row r="52" spans="1:12" x14ac:dyDescent="0.3">
      <c r="C52" s="10"/>
      <c r="G52" s="68"/>
      <c r="H52" s="69"/>
      <c r="I52" s="69"/>
      <c r="J52" s="69"/>
      <c r="K52" s="68"/>
      <c r="L52" s="70"/>
    </row>
    <row r="53" spans="1:12" x14ac:dyDescent="0.3">
      <c r="A53" s="1" t="s">
        <v>46</v>
      </c>
      <c r="B53" s="1">
        <v>6701</v>
      </c>
      <c r="C53" s="10">
        <v>7.4300000000000005E-2</v>
      </c>
      <c r="G53" s="68">
        <f>G26*$C$53</f>
        <v>0</v>
      </c>
      <c r="H53" s="69">
        <f t="shared" ref="H53:J53" si="18">H26*$C$53</f>
        <v>0</v>
      </c>
      <c r="I53" s="69">
        <f t="shared" si="18"/>
        <v>0</v>
      </c>
      <c r="J53" s="69">
        <f t="shared" si="18"/>
        <v>0</v>
      </c>
      <c r="K53" s="68">
        <f>K26*$C$53</f>
        <v>0</v>
      </c>
      <c r="L53" s="70">
        <f t="shared" si="17"/>
        <v>0</v>
      </c>
    </row>
    <row r="54" spans="1:12" x14ac:dyDescent="0.3">
      <c r="C54" s="10"/>
      <c r="G54" s="68"/>
      <c r="H54" s="69"/>
      <c r="I54" s="69"/>
      <c r="J54" s="69"/>
      <c r="K54" s="68"/>
      <c r="L54" s="70"/>
    </row>
    <row r="55" spans="1:12" x14ac:dyDescent="0.3">
      <c r="A55" s="1" t="s">
        <v>47</v>
      </c>
      <c r="B55" s="1">
        <v>6701</v>
      </c>
      <c r="C55" s="10">
        <v>7.4300000000000005E-2</v>
      </c>
      <c r="G55" s="68">
        <f>G30*$C$55</f>
        <v>0</v>
      </c>
      <c r="H55" s="69">
        <f t="shared" ref="H55:K55" si="19">H30*$C$55</f>
        <v>0</v>
      </c>
      <c r="I55" s="69">
        <f t="shared" si="19"/>
        <v>0</v>
      </c>
      <c r="J55" s="69">
        <f t="shared" si="19"/>
        <v>0</v>
      </c>
      <c r="K55" s="68">
        <f t="shared" si="19"/>
        <v>0</v>
      </c>
      <c r="L55" s="70">
        <f>SUM(G55:K55)</f>
        <v>0</v>
      </c>
    </row>
    <row r="56" spans="1:12" x14ac:dyDescent="0.3">
      <c r="G56" s="74"/>
      <c r="H56" s="75"/>
      <c r="I56" s="75"/>
      <c r="J56" s="75"/>
      <c r="K56" s="74"/>
      <c r="L56" s="76"/>
    </row>
    <row r="57" spans="1:12" x14ac:dyDescent="0.3">
      <c r="A57" s="7" t="s">
        <v>49</v>
      </c>
      <c r="B57" s="7"/>
      <c r="C57" s="7"/>
      <c r="D57" s="7"/>
      <c r="E57" s="7"/>
      <c r="F57" s="7"/>
      <c r="G57" s="71">
        <f>G44+G49+G51+G53+G55</f>
        <v>0</v>
      </c>
      <c r="H57" s="72">
        <f t="shared" ref="H57:K57" si="20">H44+H49+H51+H53+H55</f>
        <v>0</v>
      </c>
      <c r="I57" s="72">
        <f t="shared" si="20"/>
        <v>0</v>
      </c>
      <c r="J57" s="72">
        <f t="shared" si="20"/>
        <v>0</v>
      </c>
      <c r="K57" s="71">
        <f t="shared" si="20"/>
        <v>0</v>
      </c>
      <c r="L57" s="73">
        <f t="shared" si="17"/>
        <v>0</v>
      </c>
    </row>
    <row r="58" spans="1:12" x14ac:dyDescent="0.3">
      <c r="A58" s="7"/>
      <c r="B58" s="7"/>
      <c r="C58" s="7"/>
      <c r="D58" s="7"/>
      <c r="E58" s="7"/>
      <c r="F58" s="7"/>
      <c r="G58" s="71"/>
      <c r="H58" s="72"/>
      <c r="I58" s="72"/>
      <c r="J58" s="72"/>
      <c r="K58" s="71"/>
      <c r="L58" s="73"/>
    </row>
    <row r="59" spans="1:12" x14ac:dyDescent="0.3">
      <c r="A59" s="7"/>
      <c r="B59" s="7"/>
      <c r="C59" s="7"/>
      <c r="D59" s="7"/>
      <c r="E59" s="7"/>
      <c r="F59" s="7"/>
      <c r="G59" s="77" t="s">
        <v>14</v>
      </c>
      <c r="H59" s="78" t="s">
        <v>15</v>
      </c>
      <c r="I59" s="78" t="s">
        <v>16</v>
      </c>
      <c r="J59" s="78" t="s">
        <v>17</v>
      </c>
      <c r="K59" s="77" t="s">
        <v>18</v>
      </c>
      <c r="L59" s="79" t="s">
        <v>19</v>
      </c>
    </row>
    <row r="60" spans="1:12" x14ac:dyDescent="0.3">
      <c r="A60" s="7" t="s">
        <v>82</v>
      </c>
      <c r="B60" s="7"/>
      <c r="C60" s="7"/>
      <c r="D60" s="7"/>
      <c r="E60" s="7"/>
      <c r="F60" s="7"/>
      <c r="G60" s="71">
        <f>G37+G57</f>
        <v>0</v>
      </c>
      <c r="H60" s="72">
        <f t="shared" ref="H60:K60" si="21">H37+H57</f>
        <v>0</v>
      </c>
      <c r="I60" s="72">
        <f t="shared" si="21"/>
        <v>0</v>
      </c>
      <c r="J60" s="72">
        <f t="shared" si="21"/>
        <v>0</v>
      </c>
      <c r="K60" s="71">
        <f t="shared" si="21"/>
        <v>0</v>
      </c>
      <c r="L60" s="73">
        <f t="shared" ref="L60" si="22">SUM(G60:K60)</f>
        <v>0</v>
      </c>
    </row>
    <row r="61" spans="1:12" x14ac:dyDescent="0.3">
      <c r="A61" s="7"/>
      <c r="B61" s="7"/>
      <c r="C61" s="7"/>
      <c r="D61" s="7"/>
      <c r="E61" s="7"/>
      <c r="F61" s="7"/>
      <c r="G61" s="71"/>
      <c r="H61" s="72"/>
      <c r="I61" s="72"/>
      <c r="J61" s="72"/>
      <c r="K61" s="71"/>
      <c r="L61" s="73"/>
    </row>
    <row r="62" spans="1:12" x14ac:dyDescent="0.3">
      <c r="G62" s="77" t="s">
        <v>14</v>
      </c>
      <c r="H62" s="78" t="s">
        <v>15</v>
      </c>
      <c r="I62" s="78" t="s">
        <v>16</v>
      </c>
      <c r="J62" s="78" t="s">
        <v>17</v>
      </c>
      <c r="K62" s="77" t="s">
        <v>18</v>
      </c>
      <c r="L62" s="79" t="s">
        <v>19</v>
      </c>
    </row>
    <row r="63" spans="1:12" ht="28" x14ac:dyDescent="0.3">
      <c r="A63" s="4" t="s">
        <v>50</v>
      </c>
      <c r="B63" s="5" t="s">
        <v>8</v>
      </c>
      <c r="C63" s="5"/>
      <c r="D63" s="5"/>
      <c r="E63" s="5"/>
      <c r="G63" s="68"/>
      <c r="H63" s="69"/>
      <c r="I63" s="69"/>
      <c r="J63" s="69"/>
      <c r="K63" s="68"/>
      <c r="L63" s="70"/>
    </row>
    <row r="64" spans="1:12" x14ac:dyDescent="0.3">
      <c r="A64" s="2" t="s">
        <v>51</v>
      </c>
      <c r="B64" s="13">
        <v>7501</v>
      </c>
      <c r="C64" s="5"/>
      <c r="D64" s="5"/>
      <c r="E64" s="5"/>
      <c r="G64" s="80">
        <v>0</v>
      </c>
      <c r="H64" s="81">
        <v>0</v>
      </c>
      <c r="I64" s="81">
        <v>0</v>
      </c>
      <c r="J64" s="81">
        <v>0</v>
      </c>
      <c r="K64" s="80">
        <v>0</v>
      </c>
      <c r="L64" s="70">
        <f t="shared" ref="L64:L66" si="23">SUM(G64:K64)</f>
        <v>0</v>
      </c>
    </row>
    <row r="65" spans="1:12" x14ac:dyDescent="0.3">
      <c r="A65" s="1" t="s">
        <v>51</v>
      </c>
      <c r="B65" s="1">
        <v>7501</v>
      </c>
      <c r="G65" s="74">
        <v>0</v>
      </c>
      <c r="H65" s="75">
        <v>0</v>
      </c>
      <c r="I65" s="75">
        <v>0</v>
      </c>
      <c r="J65" s="75">
        <v>0</v>
      </c>
      <c r="K65" s="74">
        <v>0</v>
      </c>
      <c r="L65" s="76">
        <f t="shared" si="23"/>
        <v>0</v>
      </c>
    </row>
    <row r="66" spans="1:12" x14ac:dyDescent="0.3">
      <c r="A66" s="7" t="s">
        <v>52</v>
      </c>
      <c r="B66" s="7"/>
      <c r="C66" s="7"/>
      <c r="D66" s="7"/>
      <c r="E66" s="7"/>
      <c r="F66" s="7"/>
      <c r="G66" s="71">
        <f>SUM(G64:G65)</f>
        <v>0</v>
      </c>
      <c r="H66" s="72">
        <f>SUM(H64:H65)</f>
        <v>0</v>
      </c>
      <c r="I66" s="72">
        <f>SUM(I64:I65)</f>
        <v>0</v>
      </c>
      <c r="J66" s="72">
        <f>SUM(J64:J65)</f>
        <v>0</v>
      </c>
      <c r="K66" s="71">
        <f>SUM(K64:K65)</f>
        <v>0</v>
      </c>
      <c r="L66" s="73">
        <f t="shared" si="23"/>
        <v>0</v>
      </c>
    </row>
    <row r="67" spans="1:12" x14ac:dyDescent="0.3">
      <c r="G67" s="68"/>
      <c r="H67" s="69"/>
      <c r="I67" s="69"/>
      <c r="J67" s="69"/>
      <c r="K67" s="68"/>
      <c r="L67" s="70"/>
    </row>
    <row r="68" spans="1:12" x14ac:dyDescent="0.3">
      <c r="G68" s="77" t="s">
        <v>14</v>
      </c>
      <c r="H68" s="78" t="s">
        <v>15</v>
      </c>
      <c r="I68" s="78" t="s">
        <v>16</v>
      </c>
      <c r="J68" s="78" t="s">
        <v>17</v>
      </c>
      <c r="K68" s="77" t="s">
        <v>18</v>
      </c>
      <c r="L68" s="79" t="s">
        <v>19</v>
      </c>
    </row>
    <row r="69" spans="1:12" ht="28" x14ac:dyDescent="0.3">
      <c r="A69" s="4" t="s">
        <v>53</v>
      </c>
      <c r="B69" s="5" t="s">
        <v>8</v>
      </c>
      <c r="C69" s="5"/>
      <c r="D69" s="5"/>
      <c r="E69" s="5"/>
      <c r="G69" s="68"/>
      <c r="H69" s="69"/>
      <c r="I69" s="69"/>
      <c r="J69" s="69"/>
      <c r="K69" s="68"/>
      <c r="L69" s="70"/>
    </row>
    <row r="70" spans="1:12" x14ac:dyDescent="0.3">
      <c r="A70" s="1" t="s">
        <v>54</v>
      </c>
      <c r="B70" s="1">
        <v>7201</v>
      </c>
      <c r="G70" s="68">
        <f>Travel!H31</f>
        <v>0</v>
      </c>
      <c r="H70" s="69">
        <f>Travel!J31</f>
        <v>0</v>
      </c>
      <c r="I70" s="69">
        <f>Travel!L31</f>
        <v>0</v>
      </c>
      <c r="J70" s="69">
        <f>Travel!N31</f>
        <v>0</v>
      </c>
      <c r="K70" s="68">
        <f>Travel!P31</f>
        <v>0</v>
      </c>
      <c r="L70" s="70">
        <f t="shared" ref="L70:L72" si="24">SUM(G70:K70)</f>
        <v>0</v>
      </c>
    </row>
    <row r="71" spans="1:12" x14ac:dyDescent="0.3">
      <c r="A71" s="1" t="s">
        <v>55</v>
      </c>
      <c r="B71" s="1">
        <v>7201</v>
      </c>
      <c r="G71" s="74">
        <f>Travel!H63</f>
        <v>0</v>
      </c>
      <c r="H71" s="75">
        <f>Travel!J63</f>
        <v>0</v>
      </c>
      <c r="I71" s="75">
        <f>Travel!L63</f>
        <v>0</v>
      </c>
      <c r="J71" s="75">
        <f>Travel!N63</f>
        <v>0</v>
      </c>
      <c r="K71" s="74">
        <f>Travel!P63</f>
        <v>0</v>
      </c>
      <c r="L71" s="76">
        <f t="shared" si="24"/>
        <v>0</v>
      </c>
    </row>
    <row r="72" spans="1:12" x14ac:dyDescent="0.3">
      <c r="A72" s="7" t="s">
        <v>56</v>
      </c>
      <c r="B72" s="7"/>
      <c r="C72" s="7"/>
      <c r="D72" s="7"/>
      <c r="E72" s="7"/>
      <c r="F72" s="7"/>
      <c r="G72" s="71">
        <f>SUM(G70:G71)</f>
        <v>0</v>
      </c>
      <c r="H72" s="72">
        <f>SUM(H70:H71)</f>
        <v>0</v>
      </c>
      <c r="I72" s="72">
        <f>SUM(I70:I71)</f>
        <v>0</v>
      </c>
      <c r="J72" s="72">
        <f>SUM(J70:J71)</f>
        <v>0</v>
      </c>
      <c r="K72" s="71">
        <f>SUM(K70:K71)</f>
        <v>0</v>
      </c>
      <c r="L72" s="73">
        <f t="shared" si="24"/>
        <v>0</v>
      </c>
    </row>
    <row r="73" spans="1:12" x14ac:dyDescent="0.3">
      <c r="G73" s="68"/>
      <c r="H73" s="69"/>
      <c r="I73" s="69"/>
      <c r="J73" s="69"/>
      <c r="K73" s="68"/>
      <c r="L73" s="70"/>
    </row>
    <row r="74" spans="1:12" x14ac:dyDescent="0.3">
      <c r="G74" s="77" t="s">
        <v>14</v>
      </c>
      <c r="H74" s="78" t="s">
        <v>15</v>
      </c>
      <c r="I74" s="78" t="s">
        <v>16</v>
      </c>
      <c r="J74" s="78" t="s">
        <v>17</v>
      </c>
      <c r="K74" s="77" t="s">
        <v>18</v>
      </c>
      <c r="L74" s="79" t="s">
        <v>19</v>
      </c>
    </row>
    <row r="75" spans="1:12" ht="28" x14ac:dyDescent="0.3">
      <c r="A75" s="4" t="s">
        <v>57</v>
      </c>
      <c r="B75" s="5" t="s">
        <v>8</v>
      </c>
      <c r="C75" s="5"/>
      <c r="D75" s="5"/>
      <c r="E75" s="5"/>
      <c r="G75" s="68"/>
      <c r="H75" s="69"/>
      <c r="I75" s="69"/>
      <c r="J75" s="69"/>
      <c r="K75" s="68"/>
      <c r="L75" s="70"/>
    </row>
    <row r="76" spans="1:12" x14ac:dyDescent="0.3">
      <c r="A76" s="1" t="s">
        <v>59</v>
      </c>
      <c r="B76" s="14" t="s">
        <v>60</v>
      </c>
      <c r="G76" s="68">
        <f>'Participant Support Costs'!D38</f>
        <v>0</v>
      </c>
      <c r="H76" s="69">
        <f>'Participant Support Costs'!F38</f>
        <v>0</v>
      </c>
      <c r="I76" s="69">
        <f>'Participant Support Costs'!H38</f>
        <v>0</v>
      </c>
      <c r="J76" s="69">
        <f>'Participant Support Costs'!J38</f>
        <v>0</v>
      </c>
      <c r="K76" s="68">
        <f>'Participant Support Costs'!L38</f>
        <v>0</v>
      </c>
      <c r="L76" s="70">
        <f t="shared" ref="L76:L80" si="25">SUM(G76:K76)</f>
        <v>0</v>
      </c>
    </row>
    <row r="77" spans="1:12" x14ac:dyDescent="0.3">
      <c r="A77" s="1" t="s">
        <v>61</v>
      </c>
      <c r="B77" s="14" t="s">
        <v>60</v>
      </c>
      <c r="G77" s="68">
        <f>'Participant Support Costs'!D39</f>
        <v>0</v>
      </c>
      <c r="H77" s="69">
        <f>'Participant Support Costs'!F39</f>
        <v>0</v>
      </c>
      <c r="I77" s="69">
        <f>'Participant Support Costs'!H39</f>
        <v>0</v>
      </c>
      <c r="J77" s="69">
        <f>'Participant Support Costs'!J39</f>
        <v>0</v>
      </c>
      <c r="K77" s="68">
        <f>'Participant Support Costs'!L39</f>
        <v>0</v>
      </c>
      <c r="L77" s="82">
        <f t="shared" si="25"/>
        <v>0</v>
      </c>
    </row>
    <row r="78" spans="1:12" x14ac:dyDescent="0.3">
      <c r="A78" s="1" t="s">
        <v>62</v>
      </c>
      <c r="B78" s="14" t="s">
        <v>60</v>
      </c>
      <c r="G78" s="68">
        <f>'Participant Support Costs'!D40</f>
        <v>0</v>
      </c>
      <c r="H78" s="69">
        <f>'Participant Support Costs'!F40</f>
        <v>0</v>
      </c>
      <c r="I78" s="69">
        <f>'Participant Support Costs'!H40</f>
        <v>0</v>
      </c>
      <c r="J78" s="69">
        <f>'Participant Support Costs'!J40</f>
        <v>0</v>
      </c>
      <c r="K78" s="68">
        <f>'Participant Support Costs'!L40</f>
        <v>0</v>
      </c>
      <c r="L78" s="70">
        <f t="shared" si="25"/>
        <v>0</v>
      </c>
    </row>
    <row r="79" spans="1:12" x14ac:dyDescent="0.3">
      <c r="A79" s="1" t="s">
        <v>63</v>
      </c>
      <c r="B79" s="14" t="s">
        <v>60</v>
      </c>
      <c r="G79" s="74">
        <f>'Participant Support Costs'!D41</f>
        <v>0</v>
      </c>
      <c r="H79" s="75">
        <f>'Participant Support Costs'!F41</f>
        <v>0</v>
      </c>
      <c r="I79" s="75">
        <f>'Participant Support Costs'!H41</f>
        <v>0</v>
      </c>
      <c r="J79" s="75">
        <f>'Participant Support Costs'!J41</f>
        <v>0</v>
      </c>
      <c r="K79" s="74">
        <f>'Participant Support Costs'!L41</f>
        <v>0</v>
      </c>
      <c r="L79" s="76">
        <f t="shared" si="25"/>
        <v>0</v>
      </c>
    </row>
    <row r="80" spans="1:12" x14ac:dyDescent="0.3">
      <c r="A80" s="7" t="s">
        <v>64</v>
      </c>
      <c r="B80" s="7"/>
      <c r="C80" s="7"/>
      <c r="D80" s="7"/>
      <c r="E80" s="7"/>
      <c r="F80" s="7"/>
      <c r="G80" s="71">
        <f>SUM(G76:G79)</f>
        <v>0</v>
      </c>
      <c r="H80" s="72">
        <f>SUM(H76:H79)</f>
        <v>0</v>
      </c>
      <c r="I80" s="72">
        <f>SUM(I76:I79)</f>
        <v>0</v>
      </c>
      <c r="J80" s="72">
        <f>SUM(J76:J79)</f>
        <v>0</v>
      </c>
      <c r="K80" s="71">
        <f>SUM(K76:K79)</f>
        <v>0</v>
      </c>
      <c r="L80" s="73">
        <f t="shared" si="25"/>
        <v>0</v>
      </c>
    </row>
    <row r="81" spans="1:12" x14ac:dyDescent="0.3">
      <c r="G81" s="68"/>
      <c r="H81" s="69"/>
      <c r="I81" s="69"/>
      <c r="J81" s="69"/>
      <c r="K81" s="68"/>
      <c r="L81" s="70"/>
    </row>
    <row r="82" spans="1:12" x14ac:dyDescent="0.3">
      <c r="G82" s="77" t="s">
        <v>14</v>
      </c>
      <c r="H82" s="78" t="s">
        <v>15</v>
      </c>
      <c r="I82" s="78" t="s">
        <v>16</v>
      </c>
      <c r="J82" s="78" t="s">
        <v>17</v>
      </c>
      <c r="K82" s="77" t="s">
        <v>18</v>
      </c>
      <c r="L82" s="79" t="s">
        <v>19</v>
      </c>
    </row>
    <row r="83" spans="1:12" ht="28" x14ac:dyDescent="0.3">
      <c r="A83" s="4" t="s">
        <v>65</v>
      </c>
      <c r="B83" s="5" t="s">
        <v>8</v>
      </c>
      <c r="C83" s="5"/>
      <c r="D83" s="5"/>
      <c r="E83" s="5"/>
      <c r="G83" s="68"/>
      <c r="H83" s="69"/>
      <c r="I83" s="69"/>
      <c r="J83" s="69"/>
      <c r="K83" s="68"/>
      <c r="L83" s="70"/>
    </row>
    <row r="84" spans="1:12" x14ac:dyDescent="0.3">
      <c r="A84" s="1" t="s">
        <v>100</v>
      </c>
      <c r="B84" s="1">
        <v>7101</v>
      </c>
      <c r="G84" s="68">
        <f>'Materials &amp; Supplies Costs'!D13</f>
        <v>0</v>
      </c>
      <c r="H84" s="69">
        <f>'Materials &amp; Supplies Costs'!F13</f>
        <v>0</v>
      </c>
      <c r="I84" s="69">
        <f>'Materials &amp; Supplies Costs'!H13</f>
        <v>0</v>
      </c>
      <c r="J84" s="69">
        <f>'Materials &amp; Supplies Costs'!J13</f>
        <v>0</v>
      </c>
      <c r="K84" s="68">
        <f>'Materials &amp; Supplies Costs'!L13</f>
        <v>0</v>
      </c>
      <c r="L84" s="70">
        <f t="shared" ref="L84:L90" si="26">SUM(G84:K84)</f>
        <v>0</v>
      </c>
    </row>
    <row r="85" spans="1:12" x14ac:dyDescent="0.3">
      <c r="A85" s="1" t="s">
        <v>67</v>
      </c>
      <c r="B85" s="1">
        <v>7101</v>
      </c>
      <c r="G85" s="68">
        <v>0</v>
      </c>
      <c r="H85" s="69">
        <f>G85*1.03</f>
        <v>0</v>
      </c>
      <c r="I85" s="69">
        <f>H85*1.03</f>
        <v>0</v>
      </c>
      <c r="J85" s="69">
        <f>I85*1.03</f>
        <v>0</v>
      </c>
      <c r="K85" s="68">
        <f>J85*1.03</f>
        <v>0</v>
      </c>
      <c r="L85" s="70">
        <f t="shared" si="26"/>
        <v>0</v>
      </c>
    </row>
    <row r="86" spans="1:12" x14ac:dyDescent="0.3">
      <c r="A86" s="1" t="s">
        <v>68</v>
      </c>
      <c r="B86" s="1">
        <v>7101</v>
      </c>
      <c r="G86" s="68">
        <v>0</v>
      </c>
      <c r="H86" s="69">
        <v>0</v>
      </c>
      <c r="I86" s="69">
        <v>0</v>
      </c>
      <c r="J86" s="69">
        <v>0</v>
      </c>
      <c r="K86" s="68">
        <v>0</v>
      </c>
      <c r="L86" s="70">
        <f t="shared" si="26"/>
        <v>0</v>
      </c>
    </row>
    <row r="87" spans="1:12" x14ac:dyDescent="0.3">
      <c r="A87" s="1" t="s">
        <v>69</v>
      </c>
      <c r="B87" s="1">
        <v>7101</v>
      </c>
      <c r="G87" s="68">
        <v>0</v>
      </c>
      <c r="H87" s="69">
        <f>G87*1.03</f>
        <v>0</v>
      </c>
      <c r="I87" s="69">
        <f>H87*1.03</f>
        <v>0</v>
      </c>
      <c r="J87" s="69">
        <f>I87*1.03</f>
        <v>0</v>
      </c>
      <c r="K87" s="68">
        <f>J87*1.03</f>
        <v>0</v>
      </c>
      <c r="L87" s="70">
        <f t="shared" si="26"/>
        <v>0</v>
      </c>
    </row>
    <row r="88" spans="1:12" x14ac:dyDescent="0.3">
      <c r="A88" s="1" t="s">
        <v>70</v>
      </c>
      <c r="B88" s="1">
        <v>7101</v>
      </c>
      <c r="G88" s="68">
        <v>0</v>
      </c>
      <c r="H88" s="69">
        <v>0</v>
      </c>
      <c r="I88" s="69">
        <v>0</v>
      </c>
      <c r="J88" s="69">
        <v>0</v>
      </c>
      <c r="K88" s="68">
        <v>0</v>
      </c>
      <c r="L88" s="70">
        <f t="shared" si="26"/>
        <v>0</v>
      </c>
    </row>
    <row r="89" spans="1:12" x14ac:dyDescent="0.3">
      <c r="A89" s="1" t="s">
        <v>71</v>
      </c>
      <c r="B89" s="1">
        <v>7101</v>
      </c>
      <c r="G89" s="68">
        <v>0</v>
      </c>
      <c r="H89" s="69">
        <v>0</v>
      </c>
      <c r="I89" s="69">
        <v>0</v>
      </c>
      <c r="J89" s="69">
        <v>0</v>
      </c>
      <c r="K89" s="68">
        <v>0</v>
      </c>
      <c r="L89" s="70">
        <f t="shared" si="26"/>
        <v>0</v>
      </c>
    </row>
    <row r="90" spans="1:12" x14ac:dyDescent="0.3">
      <c r="A90" s="1" t="s">
        <v>72</v>
      </c>
      <c r="B90" s="1">
        <v>7101</v>
      </c>
      <c r="G90" s="68">
        <v>0</v>
      </c>
      <c r="H90" s="69">
        <f>G90*1.03</f>
        <v>0</v>
      </c>
      <c r="I90" s="69">
        <f>H90*1.03</f>
        <v>0</v>
      </c>
      <c r="J90" s="69">
        <f>I90*1.03</f>
        <v>0</v>
      </c>
      <c r="K90" s="68">
        <f>J90*1.03</f>
        <v>0</v>
      </c>
      <c r="L90" s="70">
        <f t="shared" si="26"/>
        <v>0</v>
      </c>
    </row>
    <row r="91" spans="1:12" x14ac:dyDescent="0.3">
      <c r="A91" s="1" t="s">
        <v>163</v>
      </c>
      <c r="B91" s="1">
        <v>7101</v>
      </c>
      <c r="G91" s="68">
        <f>'Animal Care Costs'!N31</f>
        <v>0</v>
      </c>
      <c r="H91" s="69">
        <f>'Animal Care Costs'!P31</f>
        <v>0</v>
      </c>
      <c r="I91" s="69">
        <f>'Animal Care Costs'!R31</f>
        <v>0</v>
      </c>
      <c r="J91" s="69">
        <f>'Animal Care Costs'!T31</f>
        <v>0</v>
      </c>
      <c r="K91" s="68">
        <f>'Animal Care Costs'!V31</f>
        <v>0</v>
      </c>
      <c r="L91" s="70">
        <f t="shared" ref="L91" si="27">SUM(G91:K91)</f>
        <v>0</v>
      </c>
    </row>
    <row r="92" spans="1:12" ht="42" x14ac:dyDescent="0.3">
      <c r="A92" s="2" t="s">
        <v>162</v>
      </c>
      <c r="B92" s="14"/>
      <c r="F92" s="5"/>
      <c r="G92" s="83"/>
      <c r="H92" s="84"/>
      <c r="I92" s="84"/>
      <c r="J92" s="84"/>
      <c r="K92" s="83"/>
      <c r="L92" s="85"/>
    </row>
    <row r="93" spans="1:12" x14ac:dyDescent="0.3">
      <c r="G93" s="77" t="s">
        <v>14</v>
      </c>
      <c r="H93" s="78" t="s">
        <v>15</v>
      </c>
      <c r="I93" s="78" t="s">
        <v>16</v>
      </c>
      <c r="J93" s="78" t="s">
        <v>17</v>
      </c>
      <c r="K93" s="77" t="s">
        <v>18</v>
      </c>
      <c r="L93" s="79" t="s">
        <v>19</v>
      </c>
    </row>
    <row r="94" spans="1:12" ht="28" x14ac:dyDescent="0.3">
      <c r="A94" s="4" t="s">
        <v>75</v>
      </c>
      <c r="B94" s="5" t="s">
        <v>8</v>
      </c>
      <c r="C94" s="5"/>
      <c r="D94" s="5" t="s">
        <v>77</v>
      </c>
      <c r="E94" s="5" t="s">
        <v>78</v>
      </c>
      <c r="F94" s="5" t="s">
        <v>76</v>
      </c>
      <c r="G94" s="68"/>
      <c r="H94" s="69"/>
      <c r="I94" s="69"/>
      <c r="J94" s="69"/>
      <c r="K94" s="68"/>
      <c r="L94" s="70"/>
    </row>
    <row r="95" spans="1:12" x14ac:dyDescent="0.3">
      <c r="B95" s="1">
        <v>7726</v>
      </c>
      <c r="D95" s="22">
        <v>915</v>
      </c>
      <c r="E95" s="17">
        <v>16</v>
      </c>
      <c r="F95" s="17"/>
      <c r="G95" s="74">
        <f>D95*E95*F95</f>
        <v>0</v>
      </c>
      <c r="H95" s="75">
        <f>G95*1.04</f>
        <v>0</v>
      </c>
      <c r="I95" s="75">
        <f>H95*1.04</f>
        <v>0</v>
      </c>
      <c r="J95" s="75">
        <f>I95*1.04</f>
        <v>0</v>
      </c>
      <c r="K95" s="74">
        <f>J95*1.04</f>
        <v>0</v>
      </c>
      <c r="L95" s="76">
        <f>SUM(G95:K95)</f>
        <v>0</v>
      </c>
    </row>
    <row r="96" spans="1:12" s="7" customFormat="1" x14ac:dyDescent="0.3">
      <c r="A96" s="7" t="s">
        <v>79</v>
      </c>
      <c r="G96" s="71">
        <f>G84+G85+G86+G87+G88+G89+G90+G91+G95</f>
        <v>0</v>
      </c>
      <c r="H96" s="72">
        <f>H84+H85+H86+H87+H88+H89+H90+H91+H95</f>
        <v>0</v>
      </c>
      <c r="I96" s="72">
        <f>I84+I85+I86+I87+I88+I89+I90+I91+I95</f>
        <v>0</v>
      </c>
      <c r="J96" s="72">
        <f>J84+J85+J86+J87+J88+J89+J90+J91+J95</f>
        <v>0</v>
      </c>
      <c r="K96" s="71">
        <f>K84+K85+K86+K87+K88+K89+K90+K91+K95</f>
        <v>0</v>
      </c>
      <c r="L96" s="73">
        <f>SUM(G96:K96)</f>
        <v>0</v>
      </c>
    </row>
    <row r="97" spans="1:12" x14ac:dyDescent="0.3">
      <c r="G97" s="68"/>
      <c r="H97" s="69"/>
      <c r="I97" s="69"/>
      <c r="J97" s="69"/>
      <c r="K97" s="68"/>
      <c r="L97" s="70"/>
    </row>
    <row r="98" spans="1:12" x14ac:dyDescent="0.3">
      <c r="A98" s="3" t="s">
        <v>80</v>
      </c>
      <c r="B98" s="1" t="s">
        <v>81</v>
      </c>
      <c r="G98" s="68">
        <f>G60+G66+G72+G80+G96</f>
        <v>0</v>
      </c>
      <c r="H98" s="69">
        <f>H60+H66+H72+H80+H96</f>
        <v>0</v>
      </c>
      <c r="I98" s="69">
        <f>I60+I66+I72+I80+I96</f>
        <v>0</v>
      </c>
      <c r="J98" s="69">
        <f>J60+J66+J72+J80+J96</f>
        <v>0</v>
      </c>
      <c r="K98" s="68">
        <f>K60+K66+K72+K80+K96</f>
        <v>0</v>
      </c>
      <c r="L98" s="70">
        <f t="shared" ref="L98:L100" si="28">SUM(G98:K98)</f>
        <v>0</v>
      </c>
    </row>
    <row r="99" spans="1:12" x14ac:dyDescent="0.3">
      <c r="G99" s="68"/>
      <c r="H99" s="69"/>
      <c r="I99" s="69"/>
      <c r="J99" s="69"/>
      <c r="K99" s="68"/>
      <c r="L99" s="70"/>
    </row>
    <row r="100" spans="1:12" x14ac:dyDescent="0.3">
      <c r="A100" s="1" t="s">
        <v>83</v>
      </c>
      <c r="G100" s="68">
        <f>G98-G66-G80-G92</f>
        <v>0</v>
      </c>
      <c r="H100" s="69">
        <f>H98-H66-H80-H92</f>
        <v>0</v>
      </c>
      <c r="I100" s="69">
        <f>I98-I66-I80-I92</f>
        <v>0</v>
      </c>
      <c r="J100" s="69">
        <f>J98-J66-J80-J92</f>
        <v>0</v>
      </c>
      <c r="K100" s="68">
        <f>K98-K66-K80-K92</f>
        <v>0</v>
      </c>
      <c r="L100" s="70">
        <f t="shared" si="28"/>
        <v>0</v>
      </c>
    </row>
    <row r="101" spans="1:12" x14ac:dyDescent="0.3">
      <c r="G101" s="68"/>
      <c r="H101" s="69"/>
      <c r="I101" s="69"/>
      <c r="J101" s="69"/>
      <c r="K101" s="68"/>
      <c r="L101" s="70"/>
    </row>
    <row r="102" spans="1:12" ht="28" x14ac:dyDescent="0.3">
      <c r="A102" s="4" t="s">
        <v>84</v>
      </c>
      <c r="B102" s="5" t="s">
        <v>8</v>
      </c>
      <c r="F102" s="5" t="s">
        <v>85</v>
      </c>
      <c r="G102" s="68"/>
      <c r="H102" s="69"/>
      <c r="I102" s="69"/>
      <c r="J102" s="69"/>
      <c r="K102" s="68"/>
      <c r="L102" s="70"/>
    </row>
    <row r="103" spans="1:12" x14ac:dyDescent="0.3">
      <c r="A103" s="1" t="s">
        <v>86</v>
      </c>
      <c r="B103" s="1">
        <v>7601</v>
      </c>
      <c r="F103" s="23">
        <v>0.53</v>
      </c>
      <c r="G103" s="74">
        <f>G100*$F$103</f>
        <v>0</v>
      </c>
      <c r="H103" s="75">
        <f t="shared" ref="H103:K103" si="29">H100*$F$103</f>
        <v>0</v>
      </c>
      <c r="I103" s="75">
        <f t="shared" si="29"/>
        <v>0</v>
      </c>
      <c r="J103" s="75">
        <f t="shared" si="29"/>
        <v>0</v>
      </c>
      <c r="K103" s="74">
        <f t="shared" si="29"/>
        <v>0</v>
      </c>
      <c r="L103" s="76">
        <f t="shared" ref="L103" si="30">SUM(G103:K103)</f>
        <v>0</v>
      </c>
    </row>
    <row r="104" spans="1:12" x14ac:dyDescent="0.3">
      <c r="A104" s="1" t="s">
        <v>87</v>
      </c>
      <c r="G104" s="68"/>
      <c r="H104" s="69"/>
      <c r="I104" s="69"/>
      <c r="J104" s="69"/>
      <c r="K104" s="68"/>
      <c r="L104" s="70"/>
    </row>
    <row r="105" spans="1:12" x14ac:dyDescent="0.3">
      <c r="A105" s="1" t="s">
        <v>88</v>
      </c>
      <c r="G105" s="68"/>
      <c r="H105" s="69"/>
      <c r="I105" s="69"/>
      <c r="J105" s="69"/>
      <c r="K105" s="68"/>
      <c r="L105" s="70"/>
    </row>
    <row r="106" spans="1:12" x14ac:dyDescent="0.3">
      <c r="A106" s="1" t="s">
        <v>89</v>
      </c>
      <c r="G106" s="68"/>
      <c r="H106" s="69"/>
      <c r="I106" s="69"/>
      <c r="J106" s="69"/>
      <c r="K106" s="68"/>
      <c r="L106" s="70"/>
    </row>
    <row r="107" spans="1:12" x14ac:dyDescent="0.3">
      <c r="G107" s="68"/>
      <c r="H107" s="69"/>
      <c r="I107" s="69"/>
      <c r="J107" s="69"/>
      <c r="K107" s="68"/>
      <c r="L107" s="70"/>
    </row>
    <row r="108" spans="1:12" x14ac:dyDescent="0.3">
      <c r="A108" s="1" t="s">
        <v>90</v>
      </c>
      <c r="G108" s="68"/>
      <c r="H108" s="69"/>
      <c r="I108" s="69"/>
      <c r="J108" s="69"/>
      <c r="K108" s="68"/>
      <c r="L108" s="70"/>
    </row>
    <row r="109" spans="1:12" x14ac:dyDescent="0.3">
      <c r="A109" s="1" t="s">
        <v>91</v>
      </c>
      <c r="G109" s="68"/>
      <c r="H109" s="69"/>
      <c r="I109" s="69"/>
      <c r="J109" s="69"/>
      <c r="K109" s="68"/>
      <c r="L109" s="70"/>
    </row>
    <row r="110" spans="1:12" x14ac:dyDescent="0.3">
      <c r="G110" s="77" t="s">
        <v>14</v>
      </c>
      <c r="H110" s="78" t="s">
        <v>15</v>
      </c>
      <c r="I110" s="78" t="s">
        <v>16</v>
      </c>
      <c r="J110" s="78" t="s">
        <v>17</v>
      </c>
      <c r="K110" s="77" t="s">
        <v>18</v>
      </c>
      <c r="L110" s="79" t="s">
        <v>19</v>
      </c>
    </row>
    <row r="111" spans="1:12" x14ac:dyDescent="0.3">
      <c r="A111" s="3" t="s">
        <v>94</v>
      </c>
      <c r="G111" s="68">
        <f>G98+G103</f>
        <v>0</v>
      </c>
      <c r="H111" s="69">
        <f t="shared" ref="H111:K111" si="31">H98+H103</f>
        <v>0</v>
      </c>
      <c r="I111" s="69">
        <f t="shared" si="31"/>
        <v>0</v>
      </c>
      <c r="J111" s="69">
        <f t="shared" si="31"/>
        <v>0</v>
      </c>
      <c r="K111" s="68">
        <f t="shared" si="31"/>
        <v>0</v>
      </c>
      <c r="L111" s="70">
        <f t="shared" ref="L111" si="32">SUM(G111:K111)</f>
        <v>0</v>
      </c>
    </row>
    <row r="112" spans="1:12" x14ac:dyDescent="0.3">
      <c r="G112" s="25"/>
      <c r="H112" s="25"/>
      <c r="I112" s="25"/>
      <c r="J112" s="25"/>
      <c r="K112" s="25"/>
      <c r="L112" s="24"/>
    </row>
    <row r="113" spans="7:12" x14ac:dyDescent="0.3">
      <c r="G113" s="25"/>
      <c r="H113" s="25"/>
      <c r="I113" s="25"/>
      <c r="J113" s="25"/>
      <c r="K113" s="25"/>
      <c r="L113" s="24"/>
    </row>
    <row r="114" spans="7:12" x14ac:dyDescent="0.3">
      <c r="G114" s="25"/>
      <c r="H114" s="25"/>
      <c r="I114" s="25"/>
      <c r="J114" s="25"/>
      <c r="K114" s="25"/>
      <c r="L114" s="24"/>
    </row>
    <row r="115" spans="7:12" x14ac:dyDescent="0.3">
      <c r="G115" s="25"/>
      <c r="H115" s="25"/>
      <c r="I115" s="25"/>
      <c r="J115" s="25"/>
      <c r="K115" s="25"/>
      <c r="L115" s="24"/>
    </row>
    <row r="116" spans="7:12" x14ac:dyDescent="0.3">
      <c r="G116" s="25"/>
      <c r="H116" s="25"/>
      <c r="I116" s="25"/>
      <c r="J116" s="25"/>
      <c r="K116" s="25"/>
      <c r="L116" s="24"/>
    </row>
    <row r="117" spans="7:12" x14ac:dyDescent="0.3">
      <c r="G117" s="25"/>
      <c r="H117" s="25"/>
      <c r="I117" s="25"/>
      <c r="J117" s="25"/>
      <c r="K117" s="25"/>
      <c r="L117" s="24"/>
    </row>
    <row r="118" spans="7:12" x14ac:dyDescent="0.3">
      <c r="G118" s="25"/>
      <c r="H118" s="25"/>
      <c r="I118" s="25"/>
      <c r="J118" s="25"/>
      <c r="K118" s="25"/>
      <c r="L118" s="24"/>
    </row>
    <row r="119" spans="7:12" x14ac:dyDescent="0.3">
      <c r="G119" s="25"/>
      <c r="H119" s="25"/>
      <c r="I119" s="25"/>
      <c r="J119" s="25"/>
      <c r="K119" s="25"/>
      <c r="L119" s="24"/>
    </row>
    <row r="120" spans="7:12" x14ac:dyDescent="0.3">
      <c r="G120" s="25"/>
      <c r="H120" s="25"/>
      <c r="I120" s="25"/>
      <c r="J120" s="25"/>
      <c r="K120" s="25"/>
      <c r="L120" s="24"/>
    </row>
    <row r="121" spans="7:12" x14ac:dyDescent="0.3">
      <c r="G121" s="25"/>
      <c r="H121" s="25"/>
      <c r="I121" s="25"/>
      <c r="J121" s="25"/>
      <c r="K121" s="25"/>
      <c r="L121" s="24"/>
    </row>
    <row r="122" spans="7:12" x14ac:dyDescent="0.3">
      <c r="G122" s="25"/>
      <c r="H122" s="25"/>
      <c r="I122" s="25"/>
      <c r="J122" s="25"/>
      <c r="K122" s="25"/>
      <c r="L122" s="24"/>
    </row>
    <row r="123" spans="7:12" x14ac:dyDescent="0.3">
      <c r="G123" s="25"/>
      <c r="H123" s="25"/>
      <c r="I123" s="25"/>
      <c r="J123" s="25"/>
      <c r="K123" s="25"/>
      <c r="L123" s="24"/>
    </row>
    <row r="124" spans="7:12" x14ac:dyDescent="0.3">
      <c r="G124" s="25"/>
      <c r="H124" s="25"/>
      <c r="I124" s="25"/>
      <c r="J124" s="25"/>
      <c r="K124" s="25"/>
      <c r="L124" s="24"/>
    </row>
    <row r="125" spans="7:12" x14ac:dyDescent="0.3">
      <c r="G125" s="25"/>
      <c r="H125" s="25"/>
      <c r="I125" s="25"/>
      <c r="J125" s="25"/>
      <c r="K125" s="25"/>
      <c r="L125" s="24"/>
    </row>
    <row r="126" spans="7:12" x14ac:dyDescent="0.3">
      <c r="G126" s="25"/>
      <c r="H126" s="25"/>
      <c r="I126" s="25"/>
      <c r="J126" s="25"/>
      <c r="K126" s="25"/>
      <c r="L126" s="24"/>
    </row>
    <row r="127" spans="7:12" x14ac:dyDescent="0.3">
      <c r="G127" s="25"/>
      <c r="H127" s="25"/>
      <c r="I127" s="25"/>
      <c r="J127" s="25"/>
      <c r="K127" s="25"/>
      <c r="L127" s="24"/>
    </row>
    <row r="128" spans="7:12" x14ac:dyDescent="0.3">
      <c r="G128" s="25"/>
      <c r="H128" s="25"/>
      <c r="I128" s="25"/>
      <c r="J128" s="25"/>
      <c r="K128" s="25"/>
      <c r="L128" s="24"/>
    </row>
    <row r="129" spans="7:12" x14ac:dyDescent="0.3">
      <c r="G129" s="25"/>
      <c r="H129" s="25"/>
      <c r="I129" s="25"/>
      <c r="J129" s="25"/>
      <c r="K129" s="25"/>
      <c r="L129" s="24"/>
    </row>
    <row r="130" spans="7:12" x14ac:dyDescent="0.3">
      <c r="G130" s="25"/>
      <c r="H130" s="25"/>
      <c r="I130" s="25"/>
      <c r="J130" s="25"/>
      <c r="K130" s="25"/>
      <c r="L130" s="24"/>
    </row>
    <row r="131" spans="7:12" x14ac:dyDescent="0.3">
      <c r="G131" s="25"/>
      <c r="H131" s="25"/>
      <c r="I131" s="25"/>
      <c r="J131" s="25"/>
      <c r="K131" s="25"/>
      <c r="L131" s="24"/>
    </row>
    <row r="132" spans="7:12" x14ac:dyDescent="0.3">
      <c r="G132" s="25"/>
      <c r="H132" s="25"/>
      <c r="I132" s="25"/>
      <c r="J132" s="25"/>
      <c r="K132" s="25"/>
      <c r="L132" s="24"/>
    </row>
    <row r="133" spans="7:12" x14ac:dyDescent="0.3">
      <c r="G133" s="25"/>
      <c r="H133" s="25"/>
      <c r="I133" s="25"/>
      <c r="J133" s="25"/>
      <c r="K133" s="25"/>
      <c r="L133" s="24"/>
    </row>
    <row r="134" spans="7:12" x14ac:dyDescent="0.3">
      <c r="G134" s="25"/>
      <c r="H134" s="25"/>
      <c r="I134" s="25"/>
      <c r="J134" s="25"/>
      <c r="K134" s="25"/>
      <c r="L134" s="24"/>
    </row>
    <row r="135" spans="7:12" x14ac:dyDescent="0.3">
      <c r="G135" s="25"/>
      <c r="H135" s="25"/>
      <c r="I135" s="25"/>
      <c r="J135" s="25"/>
      <c r="K135" s="25"/>
      <c r="L135" s="24"/>
    </row>
    <row r="136" spans="7:12" x14ac:dyDescent="0.3">
      <c r="G136" s="25"/>
      <c r="H136" s="25"/>
      <c r="I136" s="25"/>
      <c r="J136" s="25"/>
      <c r="K136" s="25"/>
      <c r="L136" s="24"/>
    </row>
    <row r="137" spans="7:12" x14ac:dyDescent="0.3">
      <c r="G137" s="25"/>
      <c r="H137" s="25"/>
      <c r="I137" s="25"/>
      <c r="J137" s="25"/>
      <c r="K137" s="25"/>
      <c r="L137" s="24"/>
    </row>
    <row r="138" spans="7:12" x14ac:dyDescent="0.3">
      <c r="G138" s="25"/>
      <c r="H138" s="25"/>
      <c r="I138" s="25"/>
      <c r="J138" s="25"/>
      <c r="K138" s="25"/>
      <c r="L138" s="24"/>
    </row>
    <row r="139" spans="7:12" x14ac:dyDescent="0.3">
      <c r="G139" s="25"/>
      <c r="H139" s="25"/>
      <c r="I139" s="25"/>
      <c r="J139" s="25"/>
      <c r="K139" s="25"/>
      <c r="L139" s="24"/>
    </row>
    <row r="140" spans="7:12" x14ac:dyDescent="0.3">
      <c r="G140" s="25"/>
      <c r="H140" s="25"/>
      <c r="I140" s="25"/>
      <c r="J140" s="25"/>
      <c r="K140" s="25"/>
      <c r="L140" s="24"/>
    </row>
    <row r="141" spans="7:12" x14ac:dyDescent="0.3">
      <c r="G141" s="25"/>
      <c r="H141" s="25"/>
      <c r="I141" s="25"/>
      <c r="J141" s="25"/>
      <c r="K141" s="25"/>
      <c r="L141" s="24"/>
    </row>
    <row r="142" spans="7:12" x14ac:dyDescent="0.3">
      <c r="G142" s="25"/>
      <c r="H142" s="25"/>
      <c r="I142" s="25"/>
      <c r="J142" s="25"/>
      <c r="K142" s="25"/>
      <c r="L142" s="24"/>
    </row>
    <row r="143" spans="7:12" x14ac:dyDescent="0.3">
      <c r="G143" s="25"/>
      <c r="H143" s="25"/>
      <c r="I143" s="25"/>
      <c r="J143" s="25"/>
      <c r="K143" s="25"/>
      <c r="L143" s="24"/>
    </row>
    <row r="144" spans="7:12" x14ac:dyDescent="0.3">
      <c r="G144" s="25"/>
      <c r="H144" s="25"/>
      <c r="I144" s="25"/>
      <c r="J144" s="25"/>
      <c r="K144" s="25"/>
      <c r="L144" s="24"/>
    </row>
    <row r="145" spans="7:12" x14ac:dyDescent="0.3">
      <c r="G145" s="25"/>
      <c r="H145" s="25"/>
      <c r="I145" s="25"/>
      <c r="J145" s="25"/>
      <c r="K145" s="25"/>
      <c r="L145" s="24"/>
    </row>
    <row r="146" spans="7:12" x14ac:dyDescent="0.3">
      <c r="G146" s="25"/>
      <c r="H146" s="25"/>
      <c r="I146" s="25"/>
      <c r="J146" s="25"/>
      <c r="K146" s="25"/>
      <c r="L146" s="24"/>
    </row>
    <row r="147" spans="7:12" x14ac:dyDescent="0.3">
      <c r="G147" s="25"/>
      <c r="H147" s="25"/>
      <c r="I147" s="25"/>
      <c r="J147" s="25"/>
      <c r="K147" s="25"/>
      <c r="L147" s="24"/>
    </row>
    <row r="148" spans="7:12" x14ac:dyDescent="0.3">
      <c r="G148" s="25"/>
      <c r="H148" s="25"/>
      <c r="I148" s="25"/>
      <c r="J148" s="25"/>
      <c r="K148" s="25"/>
      <c r="L148" s="24"/>
    </row>
    <row r="149" spans="7:12" x14ac:dyDescent="0.3">
      <c r="G149" s="25"/>
      <c r="H149" s="25"/>
      <c r="I149" s="25"/>
      <c r="J149" s="25"/>
      <c r="K149" s="25"/>
      <c r="L149" s="24"/>
    </row>
    <row r="150" spans="7:12" x14ac:dyDescent="0.3">
      <c r="G150" s="25"/>
      <c r="H150" s="25"/>
      <c r="I150" s="25"/>
      <c r="J150" s="25"/>
      <c r="K150" s="25"/>
      <c r="L150" s="24"/>
    </row>
    <row r="151" spans="7:12" x14ac:dyDescent="0.3">
      <c r="G151" s="25"/>
      <c r="H151" s="25"/>
      <c r="I151" s="25"/>
      <c r="J151" s="25"/>
      <c r="K151" s="25"/>
      <c r="L151" s="24"/>
    </row>
    <row r="152" spans="7:12" x14ac:dyDescent="0.3">
      <c r="G152" s="25"/>
      <c r="H152" s="25"/>
      <c r="I152" s="25"/>
      <c r="J152" s="25"/>
      <c r="K152" s="25"/>
      <c r="L152" s="24"/>
    </row>
    <row r="153" spans="7:12" x14ac:dyDescent="0.3">
      <c r="G153" s="25"/>
      <c r="H153" s="25"/>
      <c r="I153" s="25"/>
      <c r="J153" s="25"/>
      <c r="K153" s="25"/>
      <c r="L153" s="24"/>
    </row>
    <row r="154" spans="7:12" x14ac:dyDescent="0.3">
      <c r="G154" s="25"/>
      <c r="H154" s="25"/>
      <c r="I154" s="25"/>
      <c r="J154" s="25"/>
      <c r="K154" s="25"/>
      <c r="L154" s="24"/>
    </row>
    <row r="155" spans="7:12" x14ac:dyDescent="0.3">
      <c r="G155" s="25"/>
      <c r="H155" s="25"/>
      <c r="I155" s="25"/>
      <c r="J155" s="25"/>
      <c r="K155" s="25"/>
      <c r="L155" s="24"/>
    </row>
    <row r="156" spans="7:12" x14ac:dyDescent="0.3">
      <c r="G156" s="25"/>
      <c r="H156" s="25"/>
      <c r="I156" s="25"/>
      <c r="J156" s="25"/>
      <c r="K156" s="25"/>
      <c r="L156" s="24"/>
    </row>
    <row r="157" spans="7:12" x14ac:dyDescent="0.3">
      <c r="G157" s="25"/>
      <c r="H157" s="25"/>
      <c r="I157" s="25"/>
      <c r="J157" s="25"/>
      <c r="K157" s="25"/>
      <c r="L157" s="24"/>
    </row>
    <row r="158" spans="7:12" x14ac:dyDescent="0.3">
      <c r="G158" s="25"/>
      <c r="H158" s="25"/>
      <c r="I158" s="25"/>
      <c r="J158" s="25"/>
      <c r="K158" s="25"/>
      <c r="L158" s="24"/>
    </row>
    <row r="159" spans="7:12" x14ac:dyDescent="0.3">
      <c r="G159" s="25"/>
      <c r="H159" s="25"/>
      <c r="I159" s="25"/>
      <c r="J159" s="25"/>
      <c r="K159" s="25"/>
      <c r="L159" s="24"/>
    </row>
    <row r="160" spans="7:12" x14ac:dyDescent="0.3">
      <c r="G160" s="25"/>
      <c r="H160" s="25"/>
      <c r="I160" s="25"/>
      <c r="J160" s="25"/>
      <c r="K160" s="25"/>
      <c r="L160" s="24"/>
    </row>
    <row r="161" spans="7:12" x14ac:dyDescent="0.3">
      <c r="G161" s="25"/>
      <c r="H161" s="25"/>
      <c r="I161" s="25"/>
      <c r="J161" s="25"/>
      <c r="K161" s="25"/>
      <c r="L161" s="24"/>
    </row>
    <row r="162" spans="7:12" x14ac:dyDescent="0.3">
      <c r="G162" s="25"/>
      <c r="H162" s="25"/>
      <c r="I162" s="25"/>
      <c r="J162" s="25"/>
      <c r="K162" s="25"/>
      <c r="L162" s="24"/>
    </row>
    <row r="163" spans="7:12" x14ac:dyDescent="0.3">
      <c r="G163" s="25"/>
      <c r="H163" s="25"/>
      <c r="I163" s="25"/>
      <c r="J163" s="25"/>
      <c r="K163" s="25"/>
      <c r="L163" s="24"/>
    </row>
    <row r="164" spans="7:12" x14ac:dyDescent="0.3">
      <c r="G164" s="25"/>
      <c r="H164" s="25"/>
      <c r="I164" s="25"/>
      <c r="J164" s="25"/>
      <c r="K164" s="25"/>
      <c r="L164" s="24"/>
    </row>
    <row r="165" spans="7:12" x14ac:dyDescent="0.3">
      <c r="G165" s="25"/>
      <c r="H165" s="25"/>
      <c r="I165" s="25"/>
      <c r="J165" s="25"/>
      <c r="K165" s="25"/>
      <c r="L165" s="24"/>
    </row>
    <row r="166" spans="7:12" x14ac:dyDescent="0.3">
      <c r="G166" s="25"/>
      <c r="H166" s="25"/>
      <c r="I166" s="25"/>
      <c r="J166" s="25"/>
      <c r="K166" s="25"/>
      <c r="L166" s="24"/>
    </row>
    <row r="167" spans="7:12" x14ac:dyDescent="0.3">
      <c r="G167" s="25"/>
      <c r="H167" s="25"/>
      <c r="I167" s="25"/>
      <c r="J167" s="25"/>
      <c r="K167" s="25"/>
      <c r="L167" s="24"/>
    </row>
    <row r="168" spans="7:12" x14ac:dyDescent="0.3">
      <c r="G168" s="25"/>
      <c r="H168" s="25"/>
      <c r="I168" s="25"/>
      <c r="J168" s="25"/>
      <c r="K168" s="25"/>
      <c r="L168" s="24"/>
    </row>
    <row r="169" spans="7:12" x14ac:dyDescent="0.3">
      <c r="G169" s="25"/>
      <c r="H169" s="25"/>
      <c r="I169" s="25"/>
      <c r="J169" s="25"/>
      <c r="K169" s="25"/>
      <c r="L169" s="24"/>
    </row>
    <row r="170" spans="7:12" x14ac:dyDescent="0.3">
      <c r="G170" s="25"/>
      <c r="H170" s="25"/>
      <c r="I170" s="25"/>
      <c r="J170" s="25"/>
      <c r="K170" s="25"/>
      <c r="L170" s="24"/>
    </row>
    <row r="171" spans="7:12" x14ac:dyDescent="0.3">
      <c r="G171" s="25"/>
      <c r="H171" s="25"/>
      <c r="I171" s="25"/>
      <c r="J171" s="25"/>
      <c r="K171" s="25"/>
      <c r="L171" s="24"/>
    </row>
    <row r="172" spans="7:12" x14ac:dyDescent="0.3">
      <c r="G172" s="25"/>
      <c r="H172" s="25"/>
      <c r="I172" s="25"/>
      <c r="J172" s="25"/>
      <c r="K172" s="25"/>
      <c r="L172" s="24"/>
    </row>
    <row r="173" spans="7:12" x14ac:dyDescent="0.3">
      <c r="G173" s="25"/>
      <c r="H173" s="25"/>
      <c r="I173" s="25"/>
      <c r="J173" s="25"/>
      <c r="K173" s="25"/>
      <c r="L173" s="24"/>
    </row>
    <row r="174" spans="7:12" x14ac:dyDescent="0.3">
      <c r="G174" s="25"/>
      <c r="H174" s="25"/>
      <c r="I174" s="25"/>
      <c r="J174" s="25"/>
      <c r="K174" s="25"/>
      <c r="L174" s="24"/>
    </row>
    <row r="175" spans="7:12" x14ac:dyDescent="0.3">
      <c r="G175" s="25"/>
      <c r="H175" s="25"/>
      <c r="I175" s="25"/>
      <c r="J175" s="25"/>
      <c r="K175" s="25"/>
      <c r="L175" s="24"/>
    </row>
    <row r="176" spans="7:12" x14ac:dyDescent="0.3">
      <c r="G176" s="25"/>
      <c r="H176" s="25"/>
      <c r="I176" s="25"/>
      <c r="J176" s="25"/>
      <c r="K176" s="25"/>
      <c r="L176" s="24"/>
    </row>
    <row r="177" spans="7:12" x14ac:dyDescent="0.3">
      <c r="G177" s="25"/>
      <c r="H177" s="25"/>
      <c r="I177" s="25"/>
      <c r="J177" s="25"/>
      <c r="K177" s="25"/>
      <c r="L177" s="24"/>
    </row>
    <row r="178" spans="7:12" x14ac:dyDescent="0.3">
      <c r="G178" s="25"/>
      <c r="H178" s="25"/>
      <c r="I178" s="25"/>
      <c r="J178" s="25"/>
      <c r="K178" s="25"/>
      <c r="L178" s="24"/>
    </row>
    <row r="179" spans="7:12" x14ac:dyDescent="0.3">
      <c r="G179" s="25"/>
      <c r="H179" s="25"/>
      <c r="I179" s="25"/>
      <c r="J179" s="25"/>
      <c r="K179" s="25"/>
      <c r="L179" s="24"/>
    </row>
    <row r="180" spans="7:12" x14ac:dyDescent="0.3">
      <c r="G180" s="25"/>
      <c r="H180" s="25"/>
      <c r="I180" s="25"/>
      <c r="J180" s="25"/>
      <c r="K180" s="25"/>
      <c r="L180" s="24"/>
    </row>
    <row r="181" spans="7:12" x14ac:dyDescent="0.3">
      <c r="G181" s="25"/>
      <c r="H181" s="25"/>
      <c r="I181" s="25"/>
      <c r="J181" s="25"/>
      <c r="K181" s="25"/>
      <c r="L181" s="24"/>
    </row>
    <row r="182" spans="7:12" x14ac:dyDescent="0.3">
      <c r="G182" s="25"/>
      <c r="H182" s="25"/>
      <c r="I182" s="25"/>
      <c r="J182" s="25"/>
      <c r="K182" s="25"/>
      <c r="L182" s="24"/>
    </row>
    <row r="183" spans="7:12" x14ac:dyDescent="0.3">
      <c r="G183" s="9"/>
      <c r="H183" s="9"/>
      <c r="I183" s="9"/>
      <c r="J183" s="9"/>
      <c r="K183" s="9"/>
    </row>
    <row r="184" spans="7:12" x14ac:dyDescent="0.3">
      <c r="G184" s="9"/>
      <c r="H184" s="9"/>
      <c r="I184" s="9"/>
      <c r="J184" s="9"/>
      <c r="K184" s="9"/>
    </row>
    <row r="185" spans="7:12" x14ac:dyDescent="0.3">
      <c r="G185" s="9"/>
      <c r="H185" s="9"/>
      <c r="I185" s="9"/>
      <c r="J185" s="9"/>
      <c r="K185" s="9"/>
    </row>
    <row r="186" spans="7:12" x14ac:dyDescent="0.3">
      <c r="G186" s="9"/>
      <c r="H186" s="9"/>
      <c r="I186" s="9"/>
      <c r="J186" s="9"/>
      <c r="K186" s="9"/>
    </row>
    <row r="187" spans="7:12" x14ac:dyDescent="0.3">
      <c r="G187" s="9"/>
      <c r="H187" s="9"/>
      <c r="I187" s="9"/>
      <c r="J187" s="9"/>
      <c r="K187" s="9"/>
    </row>
    <row r="188" spans="7:12" x14ac:dyDescent="0.3">
      <c r="G188" s="9"/>
      <c r="H188" s="9"/>
      <c r="I188" s="9"/>
      <c r="J188" s="9"/>
      <c r="K188" s="9"/>
    </row>
    <row r="189" spans="7:12" x14ac:dyDescent="0.3">
      <c r="G189" s="9"/>
      <c r="H189" s="9"/>
      <c r="I189" s="9"/>
      <c r="J189" s="9"/>
      <c r="K189" s="9"/>
    </row>
    <row r="190" spans="7:12" x14ac:dyDescent="0.3">
      <c r="G190" s="9"/>
      <c r="H190" s="9"/>
      <c r="I190" s="9"/>
      <c r="J190" s="9"/>
      <c r="K190" s="9"/>
    </row>
    <row r="191" spans="7:12" x14ac:dyDescent="0.3">
      <c r="G191" s="9"/>
      <c r="H191" s="9"/>
      <c r="I191" s="9"/>
      <c r="J191" s="9"/>
      <c r="K191" s="9"/>
    </row>
    <row r="192" spans="7:12" x14ac:dyDescent="0.3">
      <c r="G192" s="9"/>
      <c r="H192" s="9"/>
      <c r="I192" s="9"/>
      <c r="J192" s="9"/>
      <c r="K192" s="9"/>
    </row>
    <row r="193" spans="7:11" x14ac:dyDescent="0.3">
      <c r="G193" s="9"/>
      <c r="H193" s="9"/>
      <c r="I193" s="9"/>
      <c r="J193" s="9"/>
      <c r="K193" s="9"/>
    </row>
    <row r="194" spans="7:11" x14ac:dyDescent="0.3">
      <c r="G194" s="9"/>
      <c r="H194" s="9"/>
      <c r="I194" s="9"/>
      <c r="J194" s="9"/>
      <c r="K194" s="9"/>
    </row>
    <row r="195" spans="7:11" x14ac:dyDescent="0.3">
      <c r="G195" s="9"/>
      <c r="H195" s="9"/>
      <c r="I195" s="9"/>
      <c r="J195" s="9"/>
      <c r="K195" s="9"/>
    </row>
    <row r="196" spans="7:11" x14ac:dyDescent="0.3">
      <c r="G196" s="9"/>
      <c r="H196" s="9"/>
      <c r="I196" s="9"/>
      <c r="J196" s="9"/>
      <c r="K196" s="9"/>
    </row>
    <row r="197" spans="7:11" x14ac:dyDescent="0.3">
      <c r="G197" s="9"/>
      <c r="H197" s="9"/>
      <c r="I197" s="9"/>
      <c r="J197" s="9"/>
      <c r="K197" s="9"/>
    </row>
    <row r="198" spans="7:11" x14ac:dyDescent="0.3">
      <c r="G198" s="9"/>
      <c r="H198" s="9"/>
      <c r="I198" s="9"/>
      <c r="J198" s="9"/>
      <c r="K198" s="9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16F97-D85E-4DD9-BA22-6BBAE688B396}">
  <dimension ref="A1:H103"/>
  <sheetViews>
    <sheetView topLeftCell="A12" workbookViewId="0">
      <selection activeCell="L43" sqref="L43"/>
    </sheetView>
  </sheetViews>
  <sheetFormatPr defaultRowHeight="14.5" x14ac:dyDescent="0.35"/>
  <cols>
    <col min="1" max="1" width="29.54296875" customWidth="1"/>
    <col min="3" max="7" width="11.7265625" bestFit="1" customWidth="1"/>
  </cols>
  <sheetData>
    <row r="1" spans="1:8" ht="42.5" x14ac:dyDescent="0.35">
      <c r="A1" s="3" t="s">
        <v>124</v>
      </c>
      <c r="B1" s="1"/>
      <c r="C1" s="37" t="s">
        <v>225</v>
      </c>
      <c r="D1" s="37" t="s">
        <v>226</v>
      </c>
      <c r="E1" s="37" t="s">
        <v>227</v>
      </c>
      <c r="F1" s="37" t="s">
        <v>228</v>
      </c>
      <c r="G1" s="37" t="s">
        <v>229</v>
      </c>
      <c r="H1" s="37" t="s">
        <v>230</v>
      </c>
    </row>
    <row r="2" spans="1:8" x14ac:dyDescent="0.35">
      <c r="A2" s="43" t="s">
        <v>126</v>
      </c>
      <c r="B2" s="1"/>
      <c r="C2" s="101"/>
      <c r="D2" s="101"/>
      <c r="E2" s="101"/>
      <c r="F2" s="101"/>
      <c r="G2" s="101"/>
      <c r="H2" s="101"/>
    </row>
    <row r="3" spans="1:8" x14ac:dyDescent="0.35">
      <c r="A3" s="1" t="s">
        <v>232</v>
      </c>
      <c r="B3" s="1"/>
      <c r="C3" s="53">
        <v>0</v>
      </c>
      <c r="D3" s="53">
        <v>0</v>
      </c>
      <c r="E3" s="53">
        <v>0</v>
      </c>
      <c r="F3" s="53">
        <v>0</v>
      </c>
      <c r="G3" s="53">
        <v>0</v>
      </c>
      <c r="H3" s="53">
        <f>C3+D3+E3+F3+G3</f>
        <v>0</v>
      </c>
    </row>
    <row r="4" spans="1:8" x14ac:dyDescent="0.35">
      <c r="A4" s="1" t="s">
        <v>233</v>
      </c>
      <c r="B4" s="1"/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f>C4+D4+E4+F4+G4</f>
        <v>0</v>
      </c>
    </row>
    <row r="5" spans="1:8" x14ac:dyDescent="0.35">
      <c r="A5" s="1" t="s">
        <v>234</v>
      </c>
      <c r="B5" s="1"/>
      <c r="C5" s="55">
        <v>0</v>
      </c>
      <c r="D5" s="55">
        <v>0</v>
      </c>
      <c r="E5" s="55">
        <v>0</v>
      </c>
      <c r="F5" s="55">
        <v>0</v>
      </c>
      <c r="G5" s="55">
        <v>0</v>
      </c>
      <c r="H5" s="55">
        <f>C5+D5+E5+F5+G5</f>
        <v>0</v>
      </c>
    </row>
    <row r="6" spans="1:8" x14ac:dyDescent="0.35">
      <c r="A6" s="7" t="s">
        <v>129</v>
      </c>
      <c r="B6" s="7"/>
      <c r="C6" s="57">
        <f>SUM(C3:C5)</f>
        <v>0</v>
      </c>
      <c r="D6" s="57">
        <f>SUM(D3:D5)</f>
        <v>0</v>
      </c>
      <c r="E6" s="57">
        <f>SUM(E3:E5)</f>
        <v>0</v>
      </c>
      <c r="F6" s="57">
        <f>SUM(F3:F5)</f>
        <v>0</v>
      </c>
      <c r="G6" s="57">
        <f>SUM(G3:G5)</f>
        <v>0</v>
      </c>
      <c r="H6" s="57">
        <f>C6+D6+E6+F6+G6</f>
        <v>0</v>
      </c>
    </row>
    <row r="7" spans="1:8" x14ac:dyDescent="0.35">
      <c r="A7" s="1"/>
      <c r="B7" s="1"/>
      <c r="C7" s="52"/>
      <c r="D7" s="52"/>
      <c r="E7" s="52"/>
      <c r="F7" s="52"/>
      <c r="G7" s="52"/>
      <c r="H7" s="52"/>
    </row>
    <row r="8" spans="1:8" x14ac:dyDescent="0.35">
      <c r="A8" s="43" t="s">
        <v>131</v>
      </c>
      <c r="B8" s="1"/>
      <c r="C8" s="102"/>
      <c r="D8" s="102"/>
      <c r="E8" s="102"/>
      <c r="F8" s="102"/>
      <c r="G8" s="102"/>
      <c r="H8" s="102"/>
    </row>
    <row r="9" spans="1:8" x14ac:dyDescent="0.35">
      <c r="A9" s="1" t="s">
        <v>232</v>
      </c>
      <c r="B9" s="1"/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f>C9+D9+E9+F9+G9</f>
        <v>0</v>
      </c>
    </row>
    <row r="10" spans="1:8" x14ac:dyDescent="0.35">
      <c r="A10" s="1" t="s">
        <v>233</v>
      </c>
      <c r="B10" s="1"/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f>C10+D10+E10+F10+G10</f>
        <v>0</v>
      </c>
    </row>
    <row r="11" spans="1:8" x14ac:dyDescent="0.35">
      <c r="A11" s="1" t="s">
        <v>234</v>
      </c>
      <c r="B11" s="1"/>
      <c r="C11" s="55">
        <v>0</v>
      </c>
      <c r="D11" s="55">
        <v>0</v>
      </c>
      <c r="E11" s="55">
        <v>0</v>
      </c>
      <c r="F11" s="55">
        <v>0</v>
      </c>
      <c r="G11" s="55">
        <v>0</v>
      </c>
      <c r="H11" s="55">
        <f>C11+D11+E11+F11+G11</f>
        <v>0</v>
      </c>
    </row>
    <row r="12" spans="1:8" x14ac:dyDescent="0.35">
      <c r="A12" s="7" t="s">
        <v>132</v>
      </c>
      <c r="B12" s="7"/>
      <c r="C12" s="57">
        <f>SUM(C9:C11)</f>
        <v>0</v>
      </c>
      <c r="D12" s="57">
        <f>SUM(D9:D11)</f>
        <v>0</v>
      </c>
      <c r="E12" s="57">
        <f>SUM(E9:E11)</f>
        <v>0</v>
      </c>
      <c r="F12" s="57">
        <f>SUM(F9:F11)</f>
        <v>0</v>
      </c>
      <c r="G12" s="57">
        <f>SUM(G9:G11)</f>
        <v>0</v>
      </c>
      <c r="H12" s="57">
        <f>C12+D12+E12+F12+G12</f>
        <v>0</v>
      </c>
    </row>
    <row r="13" spans="1:8" x14ac:dyDescent="0.35">
      <c r="A13" s="1"/>
      <c r="B13" s="1"/>
      <c r="C13" s="52"/>
      <c r="D13" s="52"/>
      <c r="E13" s="52"/>
      <c r="F13" s="52"/>
      <c r="G13" s="52"/>
      <c r="H13" s="52"/>
    </row>
    <row r="14" spans="1:8" x14ac:dyDescent="0.35">
      <c r="A14" s="43" t="s">
        <v>133</v>
      </c>
      <c r="B14" s="1"/>
      <c r="C14" s="102"/>
      <c r="D14" s="102"/>
      <c r="E14" s="102"/>
      <c r="F14" s="102"/>
      <c r="G14" s="102"/>
      <c r="H14" s="102"/>
    </row>
    <row r="15" spans="1:8" x14ac:dyDescent="0.35">
      <c r="A15" s="1" t="s">
        <v>232</v>
      </c>
      <c r="B15" s="1"/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f>C15+D15+E15+F15+G15</f>
        <v>0</v>
      </c>
    </row>
    <row r="16" spans="1:8" x14ac:dyDescent="0.35">
      <c r="A16" s="1" t="s">
        <v>233</v>
      </c>
      <c r="B16" s="1"/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f>C16+D16+E16+F16+G16</f>
        <v>0</v>
      </c>
    </row>
    <row r="17" spans="1:8" x14ac:dyDescent="0.35">
      <c r="A17" s="1" t="s">
        <v>234</v>
      </c>
      <c r="B17" s="1"/>
      <c r="C17" s="55">
        <v>0</v>
      </c>
      <c r="D17" s="55">
        <v>0</v>
      </c>
      <c r="E17" s="55">
        <v>0</v>
      </c>
      <c r="F17" s="55">
        <v>0</v>
      </c>
      <c r="G17" s="55">
        <v>0</v>
      </c>
      <c r="H17" s="55">
        <f>C17+D17+E17+F17+G17</f>
        <v>0</v>
      </c>
    </row>
    <row r="18" spans="1:8" x14ac:dyDescent="0.35">
      <c r="A18" s="7" t="s">
        <v>134</v>
      </c>
      <c r="B18" s="7"/>
      <c r="C18" s="57">
        <f>SUM(C15:C17)</f>
        <v>0</v>
      </c>
      <c r="D18" s="57">
        <f>SUM(D15:D17)</f>
        <v>0</v>
      </c>
      <c r="E18" s="57">
        <f>SUM(E15:E17)</f>
        <v>0</v>
      </c>
      <c r="F18" s="57">
        <f>SUM(F15:F17)</f>
        <v>0</v>
      </c>
      <c r="G18" s="57">
        <f>SUM(G15:G17)</f>
        <v>0</v>
      </c>
      <c r="H18" s="57">
        <f>C18+D18+E18+F18+G18</f>
        <v>0</v>
      </c>
    </row>
    <row r="19" spans="1:8" x14ac:dyDescent="0.35">
      <c r="A19" s="1"/>
      <c r="B19" s="1"/>
      <c r="C19" s="52"/>
      <c r="D19" s="52"/>
      <c r="E19" s="52"/>
      <c r="F19" s="52"/>
      <c r="G19" s="52"/>
      <c r="H19" s="52"/>
    </row>
    <row r="20" spans="1:8" x14ac:dyDescent="0.35">
      <c r="A20" s="43" t="s">
        <v>135</v>
      </c>
      <c r="B20" s="1"/>
      <c r="C20" s="102"/>
      <c r="D20" s="102"/>
      <c r="E20" s="102"/>
      <c r="F20" s="102"/>
      <c r="G20" s="102"/>
      <c r="H20" s="102"/>
    </row>
    <row r="21" spans="1:8" x14ac:dyDescent="0.35">
      <c r="A21" s="1" t="s">
        <v>232</v>
      </c>
      <c r="B21" s="1"/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f>C21+D21+E21+F21+G21</f>
        <v>0</v>
      </c>
    </row>
    <row r="22" spans="1:8" x14ac:dyDescent="0.35">
      <c r="A22" s="1" t="s">
        <v>233</v>
      </c>
      <c r="B22" s="1"/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f>C22+D22+E22+F22+G22</f>
        <v>0</v>
      </c>
    </row>
    <row r="23" spans="1:8" x14ac:dyDescent="0.35">
      <c r="A23" s="1" t="s">
        <v>234</v>
      </c>
      <c r="B23" s="1"/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f>C23+D23+E23+F23+G23</f>
        <v>0</v>
      </c>
    </row>
    <row r="24" spans="1:8" x14ac:dyDescent="0.35">
      <c r="A24" s="7" t="s">
        <v>136</v>
      </c>
      <c r="B24" s="7"/>
      <c r="C24" s="57">
        <f>SUM(C21:C23)</f>
        <v>0</v>
      </c>
      <c r="D24" s="57">
        <f>SUM(D21:D23)</f>
        <v>0</v>
      </c>
      <c r="E24" s="57">
        <f>SUM(E21:E23)</f>
        <v>0</v>
      </c>
      <c r="F24" s="57">
        <f>SUM(F21:F23)</f>
        <v>0</v>
      </c>
      <c r="G24" s="57">
        <f>SUM(G21:G23)</f>
        <v>0</v>
      </c>
      <c r="H24" s="57">
        <f>C24+D24+E24+F24+G24</f>
        <v>0</v>
      </c>
    </row>
    <row r="25" spans="1:8" x14ac:dyDescent="0.35">
      <c r="A25" s="1"/>
      <c r="B25" s="1"/>
      <c r="C25" s="52"/>
      <c r="D25" s="52"/>
      <c r="E25" s="52"/>
      <c r="F25" s="52"/>
      <c r="G25" s="52"/>
      <c r="H25" s="52"/>
    </row>
    <row r="26" spans="1:8" x14ac:dyDescent="0.35">
      <c r="A26" s="43" t="s">
        <v>137</v>
      </c>
      <c r="B26" s="1"/>
      <c r="C26" s="102"/>
      <c r="D26" s="102"/>
      <c r="E26" s="102"/>
      <c r="F26" s="102"/>
      <c r="G26" s="102"/>
      <c r="H26" s="102"/>
    </row>
    <row r="27" spans="1:8" x14ac:dyDescent="0.35">
      <c r="A27" s="1" t="s">
        <v>232</v>
      </c>
      <c r="B27" s="1"/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f>C27+D27+E27+F27+G27</f>
        <v>0</v>
      </c>
    </row>
    <row r="28" spans="1:8" x14ac:dyDescent="0.35">
      <c r="A28" s="1" t="s">
        <v>233</v>
      </c>
      <c r="B28" s="1"/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f>C28+D28+E28+F28+G28</f>
        <v>0</v>
      </c>
    </row>
    <row r="29" spans="1:8" x14ac:dyDescent="0.35">
      <c r="A29" s="1" t="s">
        <v>234</v>
      </c>
      <c r="B29" s="1"/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f>C29+D29+E29+F29+G29</f>
        <v>0</v>
      </c>
    </row>
    <row r="30" spans="1:8" x14ac:dyDescent="0.35">
      <c r="A30" s="7" t="s">
        <v>138</v>
      </c>
      <c r="B30" s="7"/>
      <c r="C30" s="57">
        <f>SUM(C27:C29)</f>
        <v>0</v>
      </c>
      <c r="D30" s="57">
        <f>SUM(D27:D29)</f>
        <v>0</v>
      </c>
      <c r="E30" s="57">
        <f>SUM(E27:E29)</f>
        <v>0</v>
      </c>
      <c r="F30" s="57">
        <f>SUM(F27:F29)</f>
        <v>0</v>
      </c>
      <c r="G30" s="57">
        <f>SUM(G27:G29)</f>
        <v>0</v>
      </c>
      <c r="H30" s="57">
        <f>C30+D30+E30+F30+G30</f>
        <v>0</v>
      </c>
    </row>
    <row r="31" spans="1:8" x14ac:dyDescent="0.35">
      <c r="A31" s="1"/>
      <c r="B31" s="1"/>
      <c r="C31" s="52"/>
      <c r="D31" s="52"/>
      <c r="E31" s="52"/>
      <c r="F31" s="52"/>
      <c r="G31" s="52"/>
      <c r="H31" s="52"/>
    </row>
    <row r="32" spans="1:8" x14ac:dyDescent="0.35">
      <c r="A32" s="43" t="s">
        <v>139</v>
      </c>
      <c r="B32" s="1"/>
      <c r="C32" s="102"/>
      <c r="D32" s="102"/>
      <c r="E32" s="102"/>
      <c r="F32" s="102"/>
      <c r="G32" s="102"/>
      <c r="H32" s="102"/>
    </row>
    <row r="33" spans="1:8" x14ac:dyDescent="0.35">
      <c r="A33" s="1" t="s">
        <v>232</v>
      </c>
      <c r="B33" s="1"/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f>C33+D33+E33+F33+G33</f>
        <v>0</v>
      </c>
    </row>
    <row r="34" spans="1:8" x14ac:dyDescent="0.35">
      <c r="A34" s="1" t="s">
        <v>233</v>
      </c>
      <c r="B34" s="1"/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f>C34+D34+E34+F34+G34</f>
        <v>0</v>
      </c>
    </row>
    <row r="35" spans="1:8" x14ac:dyDescent="0.35">
      <c r="A35" s="1" t="s">
        <v>234</v>
      </c>
      <c r="B35" s="1"/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f>C35+D35+E35+F35+G35</f>
        <v>0</v>
      </c>
    </row>
    <row r="36" spans="1:8" x14ac:dyDescent="0.35">
      <c r="A36" s="7" t="s">
        <v>140</v>
      </c>
      <c r="B36" s="7"/>
      <c r="C36" s="57">
        <f>SUM(C33:C35)</f>
        <v>0</v>
      </c>
      <c r="D36" s="57">
        <f>SUM(D33:D35)</f>
        <v>0</v>
      </c>
      <c r="E36" s="57">
        <f>SUM(E33:E35)</f>
        <v>0</v>
      </c>
      <c r="F36" s="57">
        <f>SUM(F33:F35)</f>
        <v>0</v>
      </c>
      <c r="G36" s="57">
        <f>SUM(G33:G35)</f>
        <v>0</v>
      </c>
      <c r="H36" s="57">
        <f>C36+D36+E36+F36+G36</f>
        <v>0</v>
      </c>
    </row>
    <row r="37" spans="1:8" x14ac:dyDescent="0.35">
      <c r="A37" s="1"/>
      <c r="B37" s="1"/>
      <c r="C37" s="52"/>
      <c r="D37" s="52"/>
      <c r="E37" s="52"/>
      <c r="F37" s="52"/>
      <c r="G37" s="52"/>
      <c r="H37" s="52"/>
    </row>
    <row r="38" spans="1:8" x14ac:dyDescent="0.35">
      <c r="A38" s="43" t="s">
        <v>141</v>
      </c>
      <c r="B38" s="1"/>
      <c r="C38" s="102"/>
      <c r="D38" s="102"/>
      <c r="E38" s="102"/>
      <c r="F38" s="102"/>
      <c r="G38" s="102"/>
      <c r="H38" s="102"/>
    </row>
    <row r="39" spans="1:8" x14ac:dyDescent="0.35">
      <c r="A39" s="1" t="s">
        <v>232</v>
      </c>
      <c r="B39" s="1"/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f>C39+D39+E39+F39+G39</f>
        <v>0</v>
      </c>
    </row>
    <row r="40" spans="1:8" x14ac:dyDescent="0.35">
      <c r="A40" s="1" t="s">
        <v>233</v>
      </c>
      <c r="B40" s="1"/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f>C40+D40+E40+F40+G40</f>
        <v>0</v>
      </c>
    </row>
    <row r="41" spans="1:8" x14ac:dyDescent="0.35">
      <c r="A41" s="1" t="s">
        <v>234</v>
      </c>
      <c r="B41" s="1"/>
      <c r="C41" s="55">
        <v>0</v>
      </c>
      <c r="D41" s="55">
        <v>0</v>
      </c>
      <c r="E41" s="55">
        <v>0</v>
      </c>
      <c r="F41" s="55">
        <v>0</v>
      </c>
      <c r="G41" s="55">
        <v>0</v>
      </c>
      <c r="H41" s="55">
        <f>C41+D41+E41+F41+G41</f>
        <v>0</v>
      </c>
    </row>
    <row r="42" spans="1:8" x14ac:dyDescent="0.35">
      <c r="A42" s="7" t="s">
        <v>142</v>
      </c>
      <c r="B42" s="7"/>
      <c r="C42" s="57">
        <f>SUM(C39:C41)</f>
        <v>0</v>
      </c>
      <c r="D42" s="57">
        <f>SUM(D39:D41)</f>
        <v>0</v>
      </c>
      <c r="E42" s="57">
        <f>SUM(E39:E41)</f>
        <v>0</v>
      </c>
      <c r="F42" s="57">
        <f>SUM(F39:F41)</f>
        <v>0</v>
      </c>
      <c r="G42" s="57">
        <f>SUM(G39:G41)</f>
        <v>0</v>
      </c>
      <c r="H42" s="57">
        <f>C42+D42+E42+F42+G42</f>
        <v>0</v>
      </c>
    </row>
    <row r="43" spans="1:8" x14ac:dyDescent="0.35">
      <c r="A43" s="1"/>
      <c r="B43" s="1"/>
      <c r="C43" s="52"/>
      <c r="D43" s="52"/>
      <c r="E43" s="52"/>
      <c r="F43" s="52"/>
      <c r="G43" s="52"/>
      <c r="H43" s="52"/>
    </row>
    <row r="44" spans="1:8" x14ac:dyDescent="0.35">
      <c r="A44" s="41" t="s">
        <v>231</v>
      </c>
      <c r="B44" s="41"/>
      <c r="C44" s="59">
        <f>C6+C12+C18+C24+C30+C36+C42</f>
        <v>0</v>
      </c>
      <c r="D44" s="59">
        <f>D6+D12+D18+D24+D30+D36+D42</f>
        <v>0</v>
      </c>
      <c r="E44" s="59">
        <f>E6+E12+E18+E24+E30+E36+E42</f>
        <v>0</v>
      </c>
      <c r="F44" s="59">
        <f>F6+F12+F18+F24+F30+F36+F42</f>
        <v>0</v>
      </c>
      <c r="G44" s="59">
        <f>G6+G12+G18+G24+G30+G36+G42</f>
        <v>0</v>
      </c>
      <c r="H44" s="59">
        <f>C44+D44+E44+F44+G44</f>
        <v>0</v>
      </c>
    </row>
    <row r="45" spans="1:8" x14ac:dyDescent="0.35">
      <c r="A45" s="1"/>
      <c r="B45" s="1"/>
      <c r="C45" s="52"/>
      <c r="D45" s="52"/>
      <c r="E45" s="52"/>
      <c r="F45" s="52"/>
      <c r="G45" s="52"/>
      <c r="H45" s="52"/>
    </row>
    <row r="46" spans="1:8" ht="42.5" x14ac:dyDescent="0.35">
      <c r="A46" s="1"/>
      <c r="B46" s="1"/>
      <c r="C46" s="67" t="s">
        <v>225</v>
      </c>
      <c r="D46" s="67" t="s">
        <v>226</v>
      </c>
      <c r="E46" s="67" t="s">
        <v>227</v>
      </c>
      <c r="F46" s="67" t="s">
        <v>228</v>
      </c>
      <c r="G46" s="67" t="s">
        <v>229</v>
      </c>
      <c r="H46" s="67" t="s">
        <v>230</v>
      </c>
    </row>
    <row r="47" spans="1:8" x14ac:dyDescent="0.35">
      <c r="A47" s="1"/>
      <c r="B47" s="1"/>
      <c r="C47" s="52"/>
      <c r="D47" s="52"/>
      <c r="E47" s="52"/>
      <c r="F47" s="52"/>
      <c r="G47" s="52"/>
      <c r="H47" s="52"/>
    </row>
    <row r="48" spans="1:8" x14ac:dyDescent="0.35">
      <c r="A48" s="1"/>
      <c r="B48" s="1"/>
      <c r="C48" s="9"/>
      <c r="D48" s="9"/>
      <c r="E48" s="9"/>
      <c r="F48" s="9"/>
      <c r="G48" s="9"/>
      <c r="H48" s="9"/>
    </row>
    <row r="49" spans="1:8" x14ac:dyDescent="0.35">
      <c r="A49" s="1"/>
      <c r="B49" s="1"/>
      <c r="C49" s="9"/>
      <c r="D49" s="9"/>
      <c r="E49" s="9"/>
      <c r="F49" s="9"/>
      <c r="G49" s="9"/>
      <c r="H49" s="9"/>
    </row>
    <row r="50" spans="1:8" x14ac:dyDescent="0.35">
      <c r="A50" s="1"/>
      <c r="B50" s="1"/>
      <c r="C50" s="9"/>
      <c r="D50" s="9"/>
      <c r="E50" s="9"/>
      <c r="F50" s="9"/>
      <c r="G50" s="9"/>
      <c r="H50" s="9"/>
    </row>
    <row r="51" spans="1:8" x14ac:dyDescent="0.35">
      <c r="A51" s="1"/>
      <c r="B51" s="1"/>
      <c r="C51" s="9"/>
      <c r="D51" s="9"/>
      <c r="E51" s="9"/>
      <c r="F51" s="9"/>
      <c r="G51" s="9"/>
      <c r="H51" s="9"/>
    </row>
    <row r="52" spans="1:8" x14ac:dyDescent="0.35">
      <c r="A52" s="1"/>
      <c r="B52" s="1"/>
      <c r="C52" s="9"/>
      <c r="D52" s="9"/>
      <c r="E52" s="9"/>
      <c r="F52" s="9"/>
      <c r="G52" s="9"/>
      <c r="H52" s="9"/>
    </row>
    <row r="53" spans="1:8" x14ac:dyDescent="0.35">
      <c r="A53" s="1"/>
      <c r="B53" s="1"/>
      <c r="C53" s="9"/>
      <c r="D53" s="9"/>
      <c r="E53" s="9"/>
      <c r="F53" s="9"/>
      <c r="G53" s="9"/>
      <c r="H53" s="9"/>
    </row>
    <row r="54" spans="1:8" x14ac:dyDescent="0.35">
      <c r="A54" s="1"/>
      <c r="B54" s="1"/>
      <c r="C54" s="9"/>
      <c r="D54" s="9"/>
      <c r="E54" s="9"/>
      <c r="F54" s="9"/>
      <c r="G54" s="9"/>
      <c r="H54" s="9"/>
    </row>
    <row r="55" spans="1:8" x14ac:dyDescent="0.35">
      <c r="A55" s="1"/>
      <c r="B55" s="1"/>
      <c r="C55" s="9"/>
      <c r="D55" s="9"/>
      <c r="E55" s="9"/>
      <c r="F55" s="9"/>
      <c r="G55" s="9"/>
      <c r="H55" s="9"/>
    </row>
    <row r="56" spans="1:8" x14ac:dyDescent="0.35">
      <c r="A56" s="1"/>
      <c r="B56" s="1"/>
      <c r="C56" s="9"/>
      <c r="D56" s="9"/>
      <c r="E56" s="9"/>
      <c r="F56" s="9"/>
      <c r="G56" s="9"/>
      <c r="H56" s="9"/>
    </row>
    <row r="57" spans="1:8" x14ac:dyDescent="0.35">
      <c r="A57" s="1"/>
      <c r="B57" s="1"/>
      <c r="C57" s="9"/>
      <c r="D57" s="9"/>
      <c r="E57" s="9"/>
      <c r="F57" s="9"/>
      <c r="G57" s="9"/>
      <c r="H57" s="9"/>
    </row>
    <row r="58" spans="1:8" x14ac:dyDescent="0.35">
      <c r="A58" s="1"/>
      <c r="B58" s="1"/>
      <c r="C58" s="9"/>
      <c r="D58" s="9"/>
      <c r="E58" s="9"/>
      <c r="F58" s="9"/>
      <c r="G58" s="9"/>
      <c r="H58" s="9"/>
    </row>
    <row r="59" spans="1:8" x14ac:dyDescent="0.35">
      <c r="A59" s="1"/>
      <c r="B59" s="1"/>
      <c r="C59" s="9"/>
      <c r="D59" s="9"/>
      <c r="E59" s="9"/>
      <c r="F59" s="9"/>
      <c r="G59" s="9"/>
      <c r="H59" s="9"/>
    </row>
    <row r="60" spans="1:8" x14ac:dyDescent="0.35">
      <c r="A60" s="1"/>
      <c r="B60" s="1"/>
      <c r="C60" s="9"/>
      <c r="D60" s="9"/>
      <c r="E60" s="9"/>
      <c r="F60" s="9"/>
      <c r="G60" s="9"/>
      <c r="H60" s="9"/>
    </row>
    <row r="61" spans="1:8" x14ac:dyDescent="0.35">
      <c r="A61" s="1"/>
      <c r="B61" s="1"/>
      <c r="C61" s="9"/>
      <c r="D61" s="9"/>
      <c r="E61" s="9"/>
      <c r="F61" s="9"/>
      <c r="G61" s="9"/>
      <c r="H61" s="9"/>
    </row>
    <row r="62" spans="1:8" x14ac:dyDescent="0.35">
      <c r="A62" s="1"/>
      <c r="B62" s="1"/>
      <c r="C62" s="9"/>
      <c r="D62" s="9"/>
      <c r="E62" s="9"/>
      <c r="F62" s="9"/>
      <c r="G62" s="9"/>
      <c r="H62" s="9"/>
    </row>
    <row r="63" spans="1:8" x14ac:dyDescent="0.35">
      <c r="A63" s="1"/>
      <c r="B63" s="1"/>
      <c r="C63" s="9"/>
      <c r="D63" s="9"/>
      <c r="E63" s="9"/>
      <c r="F63" s="9"/>
      <c r="G63" s="9"/>
      <c r="H63" s="9"/>
    </row>
    <row r="64" spans="1:8" x14ac:dyDescent="0.35">
      <c r="A64" s="1"/>
      <c r="B64" s="1"/>
      <c r="C64" s="9"/>
      <c r="D64" s="9"/>
      <c r="E64" s="9"/>
      <c r="F64" s="9"/>
      <c r="G64" s="9"/>
      <c r="H64" s="9"/>
    </row>
    <row r="65" spans="1:8" x14ac:dyDescent="0.35">
      <c r="A65" s="1"/>
      <c r="B65" s="1"/>
      <c r="C65" s="9"/>
      <c r="D65" s="9"/>
      <c r="E65" s="9"/>
      <c r="F65" s="9"/>
      <c r="G65" s="9"/>
      <c r="H65" s="9"/>
    </row>
    <row r="66" spans="1:8" x14ac:dyDescent="0.35">
      <c r="A66" s="1"/>
      <c r="B66" s="1"/>
      <c r="C66" s="9"/>
      <c r="D66" s="9"/>
      <c r="E66" s="9"/>
      <c r="F66" s="9"/>
      <c r="G66" s="9"/>
      <c r="H66" s="9"/>
    </row>
    <row r="67" spans="1:8" x14ac:dyDescent="0.35">
      <c r="A67" s="1"/>
      <c r="B67" s="1"/>
      <c r="C67" s="9"/>
      <c r="D67" s="9"/>
      <c r="E67" s="9"/>
      <c r="F67" s="9"/>
      <c r="G67" s="9"/>
      <c r="H67" s="9"/>
    </row>
    <row r="68" spans="1:8" x14ac:dyDescent="0.35">
      <c r="A68" s="1"/>
      <c r="B68" s="1"/>
      <c r="C68" s="9"/>
      <c r="D68" s="9"/>
      <c r="E68" s="9"/>
      <c r="F68" s="9"/>
      <c r="G68" s="9"/>
      <c r="H68" s="9"/>
    </row>
    <row r="69" spans="1:8" x14ac:dyDescent="0.35">
      <c r="A69" s="1"/>
      <c r="B69" s="1"/>
      <c r="C69" s="9"/>
      <c r="D69" s="9"/>
      <c r="E69" s="9"/>
      <c r="F69" s="9"/>
      <c r="G69" s="9"/>
      <c r="H69" s="9"/>
    </row>
    <row r="70" spans="1:8" x14ac:dyDescent="0.35">
      <c r="A70" s="1"/>
      <c r="B70" s="1"/>
      <c r="C70" s="9"/>
      <c r="D70" s="9"/>
      <c r="E70" s="9"/>
      <c r="F70" s="9"/>
      <c r="G70" s="9"/>
      <c r="H70" s="9"/>
    </row>
    <row r="71" spans="1:8" x14ac:dyDescent="0.35">
      <c r="A71" s="1"/>
      <c r="B71" s="1"/>
      <c r="C71" s="9"/>
      <c r="D71" s="9"/>
      <c r="E71" s="9"/>
      <c r="F71" s="9"/>
      <c r="G71" s="9"/>
      <c r="H71" s="9"/>
    </row>
    <row r="72" spans="1:8" x14ac:dyDescent="0.35">
      <c r="A72" s="1"/>
      <c r="B72" s="1"/>
      <c r="C72" s="9"/>
      <c r="D72" s="9"/>
      <c r="E72" s="9"/>
      <c r="F72" s="9"/>
      <c r="G72" s="9"/>
      <c r="H72" s="9"/>
    </row>
    <row r="73" spans="1:8" x14ac:dyDescent="0.35">
      <c r="A73" s="1"/>
      <c r="B73" s="1"/>
      <c r="C73" s="9"/>
      <c r="D73" s="9"/>
      <c r="E73" s="9"/>
      <c r="F73" s="9"/>
      <c r="G73" s="9"/>
      <c r="H73" s="9"/>
    </row>
    <row r="74" spans="1:8" x14ac:dyDescent="0.35">
      <c r="A74" s="1"/>
      <c r="B74" s="1"/>
      <c r="C74" s="9"/>
      <c r="D74" s="9"/>
      <c r="E74" s="9"/>
      <c r="F74" s="9"/>
      <c r="G74" s="9"/>
      <c r="H74" s="9"/>
    </row>
    <row r="75" spans="1:8" x14ac:dyDescent="0.35">
      <c r="A75" s="1"/>
      <c r="B75" s="1"/>
      <c r="C75" s="1"/>
      <c r="D75" s="1"/>
      <c r="E75" s="1"/>
      <c r="F75" s="1"/>
      <c r="G75" s="1"/>
      <c r="H75" s="1"/>
    </row>
    <row r="76" spans="1:8" x14ac:dyDescent="0.35">
      <c r="A76" s="1"/>
      <c r="B76" s="1"/>
      <c r="C76" s="1"/>
      <c r="D76" s="1"/>
      <c r="E76" s="1"/>
      <c r="F76" s="1"/>
      <c r="G76" s="1"/>
      <c r="H76" s="1"/>
    </row>
    <row r="77" spans="1:8" x14ac:dyDescent="0.35">
      <c r="A77" s="1"/>
      <c r="B77" s="1"/>
      <c r="C77" s="1"/>
      <c r="D77" s="1"/>
      <c r="E77" s="1"/>
      <c r="F77" s="1"/>
      <c r="G77" s="1"/>
      <c r="H77" s="1"/>
    </row>
    <row r="78" spans="1:8" x14ac:dyDescent="0.35">
      <c r="A78" s="1"/>
      <c r="B78" s="1"/>
      <c r="C78" s="1"/>
      <c r="D78" s="1"/>
      <c r="E78" s="1"/>
      <c r="F78" s="1"/>
      <c r="G78" s="1"/>
      <c r="H78" s="1"/>
    </row>
    <row r="79" spans="1:8" x14ac:dyDescent="0.35">
      <c r="A79" s="1"/>
      <c r="B79" s="1"/>
      <c r="C79" s="1"/>
      <c r="D79" s="1"/>
      <c r="E79" s="1"/>
      <c r="F79" s="1"/>
      <c r="G79" s="1"/>
      <c r="H79" s="1"/>
    </row>
    <row r="80" spans="1:8" x14ac:dyDescent="0.35">
      <c r="A80" s="1"/>
      <c r="B80" s="1"/>
      <c r="C80" s="1"/>
      <c r="D80" s="1"/>
      <c r="E80" s="1"/>
      <c r="F80" s="1"/>
      <c r="G80" s="1"/>
      <c r="H80" s="1"/>
    </row>
    <row r="81" spans="1:8" x14ac:dyDescent="0.35">
      <c r="A81" s="1"/>
      <c r="B81" s="1"/>
      <c r="C81" s="1"/>
      <c r="D81" s="1"/>
      <c r="E81" s="1"/>
      <c r="F81" s="1"/>
      <c r="G81" s="1"/>
      <c r="H81" s="1"/>
    </row>
    <row r="82" spans="1:8" x14ac:dyDescent="0.35">
      <c r="A82" s="1"/>
      <c r="B82" s="1"/>
      <c r="C82" s="1"/>
      <c r="D82" s="1"/>
      <c r="E82" s="1"/>
      <c r="F82" s="1"/>
      <c r="G82" s="1"/>
      <c r="H82" s="1"/>
    </row>
    <row r="83" spans="1:8" x14ac:dyDescent="0.35">
      <c r="A83" s="1"/>
      <c r="B83" s="1"/>
      <c r="C83" s="1"/>
      <c r="D83" s="1"/>
      <c r="E83" s="1"/>
      <c r="F83" s="1"/>
      <c r="G83" s="1"/>
      <c r="H83" s="1"/>
    </row>
    <row r="84" spans="1:8" x14ac:dyDescent="0.35">
      <c r="A84" s="1"/>
      <c r="B84" s="1"/>
      <c r="C84" s="1"/>
      <c r="D84" s="1"/>
      <c r="E84" s="1"/>
      <c r="F84" s="1"/>
      <c r="G84" s="1"/>
      <c r="H84" s="1"/>
    </row>
    <row r="85" spans="1:8" x14ac:dyDescent="0.35">
      <c r="A85" s="1"/>
      <c r="B85" s="1"/>
      <c r="C85" s="1"/>
      <c r="D85" s="1"/>
      <c r="E85" s="1"/>
      <c r="F85" s="1"/>
      <c r="G85" s="1"/>
      <c r="H85" s="1"/>
    </row>
    <row r="86" spans="1:8" x14ac:dyDescent="0.35">
      <c r="A86" s="1"/>
      <c r="B86" s="1"/>
      <c r="C86" s="1"/>
      <c r="D86" s="1"/>
      <c r="E86" s="1"/>
      <c r="F86" s="1"/>
      <c r="G86" s="1"/>
      <c r="H86" s="1"/>
    </row>
    <row r="87" spans="1:8" x14ac:dyDescent="0.35">
      <c r="A87" s="1"/>
      <c r="B87" s="1"/>
      <c r="C87" s="1"/>
      <c r="D87" s="1"/>
      <c r="E87" s="1"/>
      <c r="F87" s="1"/>
      <c r="G87" s="1"/>
      <c r="H87" s="1"/>
    </row>
    <row r="88" spans="1:8" x14ac:dyDescent="0.35">
      <c r="A88" s="1"/>
      <c r="B88" s="1"/>
      <c r="C88" s="1"/>
      <c r="D88" s="1"/>
      <c r="E88" s="1"/>
      <c r="F88" s="1"/>
      <c r="G88" s="1"/>
      <c r="H88" s="1"/>
    </row>
    <row r="89" spans="1:8" x14ac:dyDescent="0.35">
      <c r="A89" s="1"/>
      <c r="B89" s="1"/>
      <c r="C89" s="1"/>
      <c r="D89" s="1"/>
      <c r="E89" s="1"/>
      <c r="F89" s="1"/>
      <c r="G89" s="1"/>
      <c r="H89" s="1"/>
    </row>
    <row r="90" spans="1:8" x14ac:dyDescent="0.35">
      <c r="A90" s="1"/>
      <c r="B90" s="1"/>
      <c r="C90" s="1"/>
      <c r="D90" s="1"/>
      <c r="E90" s="1"/>
      <c r="F90" s="1"/>
      <c r="G90" s="1"/>
      <c r="H90" s="1"/>
    </row>
    <row r="91" spans="1:8" x14ac:dyDescent="0.35">
      <c r="A91" s="1"/>
      <c r="B91" s="1"/>
      <c r="C91" s="1"/>
      <c r="D91" s="1"/>
      <c r="E91" s="1"/>
      <c r="F91" s="1"/>
      <c r="G91" s="1"/>
      <c r="H91" s="1"/>
    </row>
    <row r="92" spans="1:8" x14ac:dyDescent="0.35">
      <c r="A92" s="1"/>
      <c r="B92" s="1"/>
      <c r="C92" s="1"/>
      <c r="D92" s="1"/>
      <c r="E92" s="1"/>
      <c r="F92" s="1"/>
      <c r="G92" s="1"/>
      <c r="H92" s="1"/>
    </row>
    <row r="93" spans="1:8" x14ac:dyDescent="0.35">
      <c r="A93" s="1"/>
      <c r="B93" s="1"/>
      <c r="C93" s="1"/>
      <c r="D93" s="1"/>
      <c r="E93" s="1"/>
      <c r="F93" s="1"/>
      <c r="G93" s="1"/>
      <c r="H93" s="1"/>
    </row>
    <row r="94" spans="1:8" x14ac:dyDescent="0.35">
      <c r="A94" s="1"/>
      <c r="B94" s="1"/>
      <c r="C94" s="1"/>
      <c r="D94" s="1"/>
      <c r="E94" s="1"/>
      <c r="F94" s="1"/>
      <c r="G94" s="1"/>
      <c r="H94" s="1"/>
    </row>
    <row r="95" spans="1:8" x14ac:dyDescent="0.35">
      <c r="A95" s="1"/>
      <c r="B95" s="1"/>
      <c r="C95" s="1"/>
      <c r="D95" s="1"/>
      <c r="E95" s="1"/>
      <c r="F95" s="1"/>
      <c r="G95" s="1"/>
      <c r="H95" s="1"/>
    </row>
    <row r="96" spans="1:8" x14ac:dyDescent="0.35">
      <c r="A96" s="1"/>
      <c r="B96" s="1"/>
      <c r="C96" s="1"/>
      <c r="D96" s="1"/>
      <c r="E96" s="1"/>
      <c r="F96" s="1"/>
      <c r="G96" s="1"/>
      <c r="H96" s="1"/>
    </row>
    <row r="97" spans="1:8" x14ac:dyDescent="0.35">
      <c r="A97" s="1"/>
      <c r="B97" s="1"/>
      <c r="C97" s="1"/>
      <c r="D97" s="1"/>
      <c r="E97" s="1"/>
      <c r="F97" s="1"/>
      <c r="G97" s="1"/>
      <c r="H97" s="1"/>
    </row>
    <row r="98" spans="1:8" x14ac:dyDescent="0.35">
      <c r="A98" s="1"/>
      <c r="B98" s="1"/>
      <c r="C98" s="1"/>
      <c r="D98" s="1"/>
      <c r="E98" s="1"/>
      <c r="F98" s="1"/>
      <c r="G98" s="1"/>
      <c r="H98" s="1"/>
    </row>
    <row r="99" spans="1:8" x14ac:dyDescent="0.35">
      <c r="A99" s="1"/>
      <c r="B99" s="1"/>
      <c r="C99" s="1"/>
      <c r="D99" s="1"/>
      <c r="E99" s="1"/>
      <c r="F99" s="1"/>
      <c r="G99" s="1"/>
      <c r="H99" s="1"/>
    </row>
    <row r="100" spans="1:8" x14ac:dyDescent="0.35">
      <c r="A100" s="1"/>
      <c r="B100" s="1"/>
      <c r="C100" s="1"/>
      <c r="D100" s="1"/>
      <c r="E100" s="1"/>
      <c r="F100" s="1"/>
      <c r="G100" s="1"/>
      <c r="H100" s="1"/>
    </row>
    <row r="101" spans="1:8" x14ac:dyDescent="0.35">
      <c r="A101" s="1"/>
      <c r="B101" s="1"/>
      <c r="C101" s="1"/>
      <c r="D101" s="1"/>
      <c r="E101" s="1"/>
      <c r="F101" s="1"/>
      <c r="G101" s="1"/>
      <c r="H101" s="1"/>
    </row>
    <row r="102" spans="1:8" x14ac:dyDescent="0.35">
      <c r="A102" s="1"/>
      <c r="B102" s="1"/>
      <c r="C102" s="1"/>
      <c r="D102" s="1"/>
      <c r="E102" s="1"/>
      <c r="F102" s="1"/>
      <c r="G102" s="1"/>
      <c r="H102" s="1"/>
    </row>
    <row r="103" spans="1:8" x14ac:dyDescent="0.35">
      <c r="A103" s="1"/>
      <c r="B103" s="1"/>
      <c r="C103" s="1"/>
      <c r="D103" s="1"/>
      <c r="E103" s="1"/>
      <c r="F103" s="1"/>
      <c r="G103" s="1"/>
      <c r="H103" s="1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Agency Budget</vt:lpstr>
      <vt:lpstr>Agency Budget Averaged</vt:lpstr>
      <vt:lpstr>Travel</vt:lpstr>
      <vt:lpstr>Participant Support Costs</vt:lpstr>
      <vt:lpstr>Materials &amp; Supplies Costs</vt:lpstr>
      <vt:lpstr>Subawards</vt:lpstr>
      <vt:lpstr>Animal Care Costs</vt:lpstr>
      <vt:lpstr>OU Cost Share</vt:lpstr>
      <vt:lpstr>Third-Party Cost Share</vt:lpstr>
      <vt:lpstr>Foreign Currency Budget</vt:lpstr>
    </vt:vector>
  </TitlesOfParts>
  <Company>Oakland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Spires</dc:creator>
  <cp:lastModifiedBy>Andrea Buford</cp:lastModifiedBy>
  <dcterms:created xsi:type="dcterms:W3CDTF">2025-02-03T19:34:08Z</dcterms:created>
  <dcterms:modified xsi:type="dcterms:W3CDTF">2025-04-17T13:28:39Z</dcterms:modified>
</cp:coreProperties>
</file>