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xr:revisionPtr revIDLastSave="0" documentId="8_{FA55C55A-6344-441B-83A0-632783D58920}" xr6:coauthVersionLast="47" xr6:coauthVersionMax="47" xr10:uidLastSave="{00000000-0000-0000-0000-000000000000}"/>
  <bookViews>
    <workbookView xWindow="-108" yWindow="-108" windowWidth="23256" windowHeight="12576" xr2:uid="{DD0AF9FC-0014-4D43-BFB0-E80177A638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6" i="1" l="1"/>
  <c r="Z33" i="1"/>
  <c r="S33" i="1"/>
  <c r="S35" i="1" s="1"/>
  <c r="O33" i="1"/>
  <c r="O35" i="1" s="1"/>
  <c r="K33" i="1"/>
  <c r="K35" i="1" s="1"/>
  <c r="D33" i="1"/>
  <c r="D35" i="1" s="1"/>
  <c r="D36" i="1" s="1"/>
  <c r="Z31" i="1"/>
  <c r="T31" i="1"/>
  <c r="T33" i="1" s="1"/>
  <c r="S31" i="1"/>
  <c r="R31" i="1"/>
  <c r="R33" i="1" s="1"/>
  <c r="R35" i="1" s="1"/>
  <c r="Q31" i="1"/>
  <c r="Q33" i="1" s="1"/>
  <c r="Q35" i="1" s="1"/>
  <c r="P31" i="1"/>
  <c r="P33" i="1" s="1"/>
  <c r="P35" i="1" s="1"/>
  <c r="O31" i="1"/>
  <c r="N31" i="1"/>
  <c r="N33" i="1" s="1"/>
  <c r="N35" i="1" s="1"/>
  <c r="M31" i="1"/>
  <c r="M33" i="1" s="1"/>
  <c r="M35" i="1" s="1"/>
  <c r="L31" i="1"/>
  <c r="L33" i="1" s="1"/>
  <c r="L35" i="1" s="1"/>
  <c r="K31" i="1"/>
  <c r="J31" i="1"/>
  <c r="J33" i="1" s="1"/>
  <c r="J35" i="1" s="1"/>
  <c r="I31" i="1"/>
  <c r="I33" i="1" s="1"/>
  <c r="I35" i="1" s="1"/>
  <c r="H31" i="1"/>
  <c r="H33" i="1" s="1"/>
  <c r="D31" i="1"/>
  <c r="B31" i="1"/>
  <c r="B33" i="1" s="1"/>
  <c r="B35" i="1" s="1"/>
  <c r="B36" i="1" s="1"/>
  <c r="U30" i="1"/>
  <c r="V30" i="1" s="1"/>
  <c r="W30" i="1" s="1"/>
  <c r="W29" i="1"/>
  <c r="V29" i="1"/>
  <c r="U29" i="1"/>
  <c r="V28" i="1"/>
  <c r="W28" i="1" s="1"/>
  <c r="U28" i="1"/>
  <c r="U27" i="1"/>
  <c r="U31" i="1" s="1"/>
  <c r="U26" i="1"/>
  <c r="V26" i="1" s="1"/>
  <c r="W25" i="1"/>
  <c r="V25" i="1"/>
  <c r="U25" i="1"/>
  <c r="Z22" i="1"/>
  <c r="X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U21" i="1"/>
  <c r="V21" i="1" s="1"/>
  <c r="W21" i="1" s="1"/>
  <c r="W20" i="1"/>
  <c r="V20" i="1"/>
  <c r="U20" i="1"/>
  <c r="V19" i="1"/>
  <c r="W19" i="1" s="1"/>
  <c r="U19" i="1"/>
  <c r="U18" i="1"/>
  <c r="V18" i="1" s="1"/>
  <c r="W18" i="1" s="1"/>
  <c r="D18" i="1"/>
  <c r="E18" i="1" s="1"/>
  <c r="F18" i="1" s="1"/>
  <c r="C18" i="1"/>
  <c r="U17" i="1"/>
  <c r="V17" i="1" s="1"/>
  <c r="W17" i="1" s="1"/>
  <c r="W16" i="1"/>
  <c r="V16" i="1"/>
  <c r="U16" i="1"/>
  <c r="F16" i="1"/>
  <c r="E16" i="1"/>
  <c r="D16" i="1"/>
  <c r="C16" i="1"/>
  <c r="U15" i="1"/>
  <c r="V15" i="1" s="1"/>
  <c r="W15" i="1" s="1"/>
  <c r="W14" i="1"/>
  <c r="W22" i="1" s="1"/>
  <c r="V14" i="1"/>
  <c r="U14" i="1"/>
  <c r="U22" i="1" s="1"/>
  <c r="E14" i="1"/>
  <c r="F14" i="1" s="1"/>
  <c r="D14" i="1"/>
  <c r="C14" i="1"/>
  <c r="W10" i="1"/>
  <c r="H10" i="1"/>
  <c r="V22" i="1" l="1"/>
  <c r="W26" i="1"/>
  <c r="W31" i="1" s="1"/>
  <c r="W33" i="1" s="1"/>
  <c r="V31" i="1"/>
  <c r="U33" i="1"/>
  <c r="V27" i="1"/>
  <c r="W27" i="1" s="1"/>
  <c r="H34" i="1"/>
  <c r="I10" i="1" s="1"/>
  <c r="I34" i="1" s="1"/>
  <c r="J10" i="1" s="1"/>
  <c r="J34" i="1" s="1"/>
  <c r="K10" i="1" s="1"/>
  <c r="K34" i="1" s="1"/>
  <c r="L10" i="1" s="1"/>
  <c r="L34" i="1" s="1"/>
  <c r="M10" i="1" s="1"/>
  <c r="M34" i="1" s="1"/>
  <c r="N10" i="1" s="1"/>
  <c r="N34" i="1" s="1"/>
  <c r="O10" i="1" s="1"/>
  <c r="O34" i="1" s="1"/>
  <c r="P10" i="1" s="1"/>
  <c r="P34" i="1" s="1"/>
  <c r="Q10" i="1" s="1"/>
  <c r="Q34" i="1" s="1"/>
  <c r="R10" i="1" s="1"/>
  <c r="R34" i="1" s="1"/>
  <c r="S10" i="1" s="1"/>
  <c r="S34" i="1" s="1"/>
  <c r="V35" i="1" l="1"/>
  <c r="V36" i="1" s="1"/>
  <c r="V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Lin, Chiayuan</author>
  </authors>
  <commentList>
    <comment ref="C13" authorId="0" shapeId="0" xr:uid="{6E5395E7-930D-41D4-80D7-40D04C107C89}">
      <text>
        <r>
          <rPr>
            <b/>
            <sz val="9"/>
            <color indexed="81"/>
            <rFont val="Tahoma"/>
            <family val="2"/>
          </rPr>
          <t>Lin, Chiayuan:</t>
        </r>
        <r>
          <rPr>
            <sz val="9"/>
            <color indexed="81"/>
            <rFont val="Tahoma"/>
            <family val="2"/>
          </rPr>
          <t xml:space="preserve">
Cost = Effort / PI's Actual FTE</t>
        </r>
      </text>
    </comment>
    <comment ref="D13" authorId="0" shapeId="0" xr:uid="{DD121A72-9F18-405F-8D97-DBC7F3D48F17}">
      <text>
        <r>
          <rPr>
            <b/>
            <sz val="9"/>
            <color indexed="81"/>
            <rFont val="Tahoma"/>
            <family val="2"/>
          </rPr>
          <t>Lin, Chiayuan:</t>
        </r>
        <r>
          <rPr>
            <sz val="9"/>
            <color indexed="81"/>
            <rFont val="Tahoma"/>
            <family val="2"/>
          </rPr>
          <t xml:space="preserve">
Salary = Salary CAP * PI's Actual FTE</t>
        </r>
      </text>
    </comment>
    <comment ref="E13" authorId="0" shapeId="0" xr:uid="{7B7CE208-B66A-43F2-9991-AF7C444B5660}">
      <text>
        <r>
          <rPr>
            <b/>
            <sz val="9"/>
            <color indexed="81"/>
            <rFont val="Tahoma"/>
            <family val="2"/>
          </rPr>
          <t>Lin, Chiayuan:</t>
        </r>
        <r>
          <rPr>
            <sz val="9"/>
            <color indexed="81"/>
            <rFont val="Tahoma"/>
            <family val="2"/>
          </rPr>
          <t xml:space="preserve">
Fringe = Fringe Fixed Cost * (Salary * Fringe Projection %)
</t>
        </r>
      </text>
    </comment>
    <comment ref="D35" authorId="0" shapeId="0" xr:uid="{C76381A8-F64B-4451-B749-68C2E0615906}">
      <text>
        <r>
          <rPr>
            <b/>
            <sz val="9"/>
            <color indexed="81"/>
            <rFont val="Tahoma"/>
            <family val="2"/>
          </rPr>
          <t>Lin, Chiayuan:</t>
        </r>
        <r>
          <rPr>
            <sz val="9"/>
            <color indexed="81"/>
            <rFont val="Tahoma"/>
            <family val="2"/>
          </rPr>
          <t xml:space="preserve">
$25k is for Sub-Out</t>
        </r>
      </text>
    </comment>
  </commentList>
</comments>
</file>

<file path=xl/sharedStrings.xml><?xml version="1.0" encoding="utf-8"?>
<sst xmlns="http://schemas.openxmlformats.org/spreadsheetml/2006/main" count="76" uniqueCount="62">
  <si>
    <t>Name of Sponsor</t>
  </si>
  <si>
    <t>next month</t>
  </si>
  <si>
    <t>Prime or Sub-In???</t>
  </si>
  <si>
    <t>Sub-out to  ??????</t>
  </si>
  <si>
    <t>PI - Dr. X</t>
  </si>
  <si>
    <t xml:space="preserve">WBS # </t>
  </si>
  <si>
    <t xml:space="preserve">BA # 7100     </t>
  </si>
  <si>
    <t>Grant   Year 1 of 4</t>
  </si>
  <si>
    <t xml:space="preserve">BRAIN # </t>
  </si>
  <si>
    <t>Start YR 1</t>
  </si>
  <si>
    <t xml:space="preserve">End of </t>
  </si>
  <si>
    <t>Late</t>
  </si>
  <si>
    <t xml:space="preserve">Project Budget:   </t>
  </si>
  <si>
    <t>Grant Year 1</t>
  </si>
  <si>
    <t>invoices</t>
  </si>
  <si>
    <t>customer #</t>
  </si>
  <si>
    <t>FY20</t>
  </si>
  <si>
    <t>FY21</t>
  </si>
  <si>
    <t>adjs.</t>
  </si>
  <si>
    <t>Grant  Yr 1</t>
  </si>
  <si>
    <t>NOGA</t>
  </si>
  <si>
    <t>04/01/20  -  03/31/21</t>
  </si>
  <si>
    <t>Projected</t>
  </si>
  <si>
    <t>YTD</t>
  </si>
  <si>
    <t>Grand Total</t>
  </si>
  <si>
    <t>Original</t>
  </si>
  <si>
    <t xml:space="preserve">Jamie </t>
  </si>
  <si>
    <t>EXPENSES</t>
  </si>
  <si>
    <t>Encumb.</t>
  </si>
  <si>
    <t>incl late &amp; adjs.</t>
  </si>
  <si>
    <t>Grant Budget</t>
  </si>
  <si>
    <t>diff</t>
  </si>
  <si>
    <t>Grant budget</t>
  </si>
  <si>
    <t xml:space="preserve">Year 1  budget </t>
  </si>
  <si>
    <t>matches GMSR</t>
  </si>
  <si>
    <t>CAP</t>
  </si>
  <si>
    <t>PERSONNEL</t>
  </si>
  <si>
    <t>Effort</t>
  </si>
  <si>
    <t>Cost</t>
  </si>
  <si>
    <t>Salary
@ FTE</t>
  </si>
  <si>
    <t>FY22 
Fringe</t>
  </si>
  <si>
    <t>Total</t>
  </si>
  <si>
    <t>Dr. X - PI (FTE)</t>
  </si>
  <si>
    <t>Dr. Y - Co PI (FTE)</t>
  </si>
  <si>
    <t>Dr. Y</t>
  </si>
  <si>
    <t>TOTAL PERSONNEL PER NOA</t>
  </si>
  <si>
    <t>orig proposal</t>
  </si>
  <si>
    <t>NOA</t>
  </si>
  <si>
    <t>NON PERSONNEL</t>
  </si>
  <si>
    <t xml:space="preserve">  Supplies    (office)</t>
  </si>
  <si>
    <t xml:space="preserve">  Other  </t>
  </si>
  <si>
    <t xml:space="preserve">  Consultant</t>
  </si>
  <si>
    <t xml:space="preserve">  Contractual     subaward</t>
  </si>
  <si>
    <t xml:space="preserve">  Travel</t>
  </si>
  <si>
    <t>TOTAL NON PERSONNEL</t>
  </si>
  <si>
    <t>DIRECT COSTS</t>
  </si>
  <si>
    <t>BALANCE</t>
  </si>
  <si>
    <t xml:space="preserve">IDCs  8.0%  </t>
  </si>
  <si>
    <t>Encumbrances:</t>
  </si>
  <si>
    <t>Balance with Encumbrances</t>
  </si>
  <si>
    <t>SAP  GMS report remaining balance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</si>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</sst>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5"/>
      <color theme="1"/>
      <name val="Arial"/>
      <family val="2"/>
    </font>
    <font>
      <b/>
      <i/>
      <sz val="10"/>
      <color rgb="FF0000FF"/>
      <name val="Arial"/>
      <family val="2"/>
    </font>
    <font>
      <b/>
      <sz val="10"/>
      <name val="Arial"/>
      <family val="2"/>
    </font>
    <font>
      <i/>
      <sz val="10"/>
      <color rgb="FF0000FF"/>
      <name val="Arial"/>
      <family val="2"/>
    </font>
    <font>
      <sz val="10"/>
      <color rgb="FF0000FF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color rgb="FF0000FF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91">
    <xf numFmtId="0" fontId="0" fillId="0" borderId="0" xfId="0"/>
    <xf numFmtId="0" fontId="3" fillId="0" borderId="0" xfId="0" applyFont="1"/>
    <xf numFmtId="0" fontId="4" fillId="3" borderId="0" xfId="0" applyFont="1" applyFill="1"/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4" fillId="3" borderId="0" xfId="0" applyFont="1" applyFill="1" applyAlignment="1" applyProtection="1">
      <alignment horizontal="left"/>
      <protection locked="0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7" xfId="0" applyFont="1" applyBorder="1" applyAlignment="1">
      <alignment horizontal="center"/>
    </xf>
    <xf numFmtId="17" fontId="7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17" fontId="7" fillId="0" borderId="8" xfId="0" applyNumberFormat="1" applyFont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1" fillId="5" borderId="12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left" vertical="center"/>
    </xf>
    <xf numFmtId="0" fontId="10" fillId="5" borderId="12" xfId="0" applyFont="1" applyFill="1" applyBorder="1" applyAlignment="1">
      <alignment horizontal="left" vertical="center"/>
    </xf>
    <xf numFmtId="0" fontId="12" fillId="5" borderId="13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12" fillId="5" borderId="17" xfId="0" applyFont="1" applyFill="1" applyBorder="1" applyAlignment="1">
      <alignment horizontal="center"/>
    </xf>
    <xf numFmtId="0" fontId="5" fillId="6" borderId="0" xfId="1" applyNumberFormat="1" applyFont="1" applyFill="1" applyBorder="1" applyAlignment="1" applyProtection="1">
      <alignment horizontal="center"/>
      <protection locked="0"/>
    </xf>
    <xf numFmtId="0" fontId="10" fillId="4" borderId="18" xfId="0" applyFont="1" applyFill="1" applyBorder="1" applyAlignment="1">
      <alignment horizontal="center"/>
    </xf>
    <xf numFmtId="0" fontId="3" fillId="4" borderId="19" xfId="0" applyFont="1" applyFill="1" applyBorder="1"/>
    <xf numFmtId="0" fontId="13" fillId="4" borderId="20" xfId="0" quotePrefix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left" vertical="center"/>
    </xf>
    <xf numFmtId="0" fontId="10" fillId="5" borderId="9" xfId="0" applyFont="1" applyFill="1" applyBorder="1" applyAlignment="1">
      <alignment horizontal="left" vertical="center"/>
    </xf>
    <xf numFmtId="17" fontId="5" fillId="5" borderId="21" xfId="0" applyNumberFormat="1" applyFont="1" applyFill="1" applyBorder="1" applyAlignment="1">
      <alignment horizontal="center"/>
    </xf>
    <xf numFmtId="17" fontId="5" fillId="5" borderId="22" xfId="0" applyNumberFormat="1" applyFont="1" applyFill="1" applyBorder="1" applyAlignment="1">
      <alignment horizontal="center"/>
    </xf>
    <xf numFmtId="17" fontId="5" fillId="5" borderId="23" xfId="0" applyNumberFormat="1" applyFont="1" applyFill="1" applyBorder="1" applyAlignment="1">
      <alignment horizontal="center"/>
    </xf>
    <xf numFmtId="17" fontId="5" fillId="5" borderId="24" xfId="0" applyNumberFormat="1" applyFont="1" applyFill="1" applyBorder="1" applyAlignment="1">
      <alignment horizontal="center"/>
    </xf>
    <xf numFmtId="17" fontId="5" fillId="5" borderId="9" xfId="0" applyNumberFormat="1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9" xfId="0" applyFont="1" applyBorder="1" applyAlignment="1">
      <alignment horizontal="right" vertical="center"/>
    </xf>
    <xf numFmtId="0" fontId="10" fillId="7" borderId="28" xfId="0" applyFont="1" applyFill="1" applyBorder="1" applyAlignment="1">
      <alignment vertical="center"/>
    </xf>
    <xf numFmtId="164" fontId="3" fillId="7" borderId="2" xfId="2" applyNumberFormat="1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0" fontId="3" fillId="7" borderId="29" xfId="0" applyFont="1" applyFill="1" applyBorder="1" applyAlignment="1">
      <alignment vertical="center"/>
    </xf>
    <xf numFmtId="164" fontId="14" fillId="7" borderId="30" xfId="2" applyNumberFormat="1" applyFont="1" applyFill="1" applyBorder="1" applyAlignment="1">
      <alignment vertical="center"/>
    </xf>
    <xf numFmtId="164" fontId="15" fillId="7" borderId="29" xfId="0" applyNumberFormat="1" applyFont="1" applyFill="1" applyBorder="1" applyAlignment="1">
      <alignment vertical="center"/>
    </xf>
    <xf numFmtId="164" fontId="14" fillId="7" borderId="29" xfId="0" applyNumberFormat="1" applyFont="1" applyFill="1" applyBorder="1" applyAlignment="1">
      <alignment vertical="center"/>
    </xf>
    <xf numFmtId="164" fontId="14" fillId="7" borderId="2" xfId="0" applyNumberFormat="1" applyFont="1" applyFill="1" applyBorder="1" applyAlignment="1">
      <alignment vertical="center"/>
    </xf>
    <xf numFmtId="164" fontId="14" fillId="7" borderId="31" xfId="0" applyNumberFormat="1" applyFont="1" applyFill="1" applyBorder="1" applyAlignment="1">
      <alignment vertical="center"/>
    </xf>
    <xf numFmtId="164" fontId="14" fillId="7" borderId="32" xfId="0" applyNumberFormat="1" applyFont="1" applyFill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164" fontId="10" fillId="0" borderId="36" xfId="0" applyNumberFormat="1" applyFont="1" applyBorder="1"/>
    <xf numFmtId="0" fontId="3" fillId="0" borderId="0" xfId="0" applyFont="1" applyAlignment="1">
      <alignment vertical="center"/>
    </xf>
    <xf numFmtId="0" fontId="16" fillId="0" borderId="37" xfId="0" applyFont="1" applyBorder="1" applyAlignment="1">
      <alignment vertical="center"/>
    </xf>
    <xf numFmtId="164" fontId="17" fillId="0" borderId="38" xfId="0" applyNumberFormat="1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164" fontId="12" fillId="0" borderId="39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164" fontId="12" fillId="0" borderId="38" xfId="2" applyNumberFormat="1" applyFont="1" applyFill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3" fillId="0" borderId="42" xfId="0" applyFont="1" applyBorder="1"/>
    <xf numFmtId="0" fontId="3" fillId="0" borderId="38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8" fillId="0" borderId="39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3" fillId="3" borderId="37" xfId="0" applyFont="1" applyFill="1" applyBorder="1" applyAlignment="1">
      <alignment vertical="center"/>
    </xf>
    <xf numFmtId="165" fontId="3" fillId="3" borderId="5" xfId="3" applyNumberFormat="1" applyFont="1" applyFill="1" applyBorder="1" applyAlignment="1">
      <alignment horizontal="center" vertical="center"/>
    </xf>
    <xf numFmtId="165" fontId="3" fillId="3" borderId="38" xfId="3" applyNumberFormat="1" applyFont="1" applyFill="1" applyBorder="1" applyAlignment="1">
      <alignment horizontal="center" vertical="center"/>
    </xf>
    <xf numFmtId="164" fontId="18" fillId="3" borderId="38" xfId="2" applyNumberFormat="1" applyFont="1" applyFill="1" applyBorder="1" applyAlignment="1">
      <alignment vertical="center"/>
    </xf>
    <xf numFmtId="164" fontId="3" fillId="3" borderId="38" xfId="2" applyNumberFormat="1" applyFont="1" applyFill="1" applyBorder="1" applyAlignment="1">
      <alignment vertical="center"/>
    </xf>
    <xf numFmtId="164" fontId="3" fillId="0" borderId="38" xfId="2" applyNumberFormat="1" applyFont="1" applyFill="1" applyBorder="1" applyAlignment="1">
      <alignment vertical="center"/>
    </xf>
    <xf numFmtId="164" fontId="3" fillId="0" borderId="3" xfId="2" applyNumberFormat="1" applyFont="1" applyBorder="1" applyAlignment="1">
      <alignment vertical="center"/>
    </xf>
    <xf numFmtId="164" fontId="14" fillId="0" borderId="39" xfId="2" applyNumberFormat="1" applyFont="1" applyBorder="1" applyAlignment="1">
      <alignment vertical="center"/>
    </xf>
    <xf numFmtId="164" fontId="14" fillId="0" borderId="38" xfId="2" applyNumberFormat="1" applyFont="1" applyBorder="1" applyAlignment="1">
      <alignment vertical="center"/>
    </xf>
    <xf numFmtId="164" fontId="14" fillId="0" borderId="3" xfId="2" applyNumberFormat="1" applyFont="1" applyBorder="1" applyAlignment="1">
      <alignment vertical="center"/>
    </xf>
    <xf numFmtId="164" fontId="14" fillId="0" borderId="40" xfId="2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3" fillId="0" borderId="37" xfId="2" applyNumberFormat="1" applyFont="1" applyFill="1" applyBorder="1" applyAlignment="1">
      <alignment vertical="center"/>
    </xf>
    <xf numFmtId="164" fontId="14" fillId="0" borderId="41" xfId="0" applyNumberFormat="1" applyFont="1" applyBorder="1" applyAlignment="1">
      <alignment vertical="center"/>
    </xf>
    <xf numFmtId="164" fontId="15" fillId="0" borderId="42" xfId="0" applyNumberFormat="1" applyFont="1" applyBorder="1"/>
    <xf numFmtId="164" fontId="3" fillId="0" borderId="0" xfId="2" applyNumberFormat="1" applyFont="1" applyAlignment="1">
      <alignment vertical="center"/>
    </xf>
    <xf numFmtId="165" fontId="3" fillId="0" borderId="5" xfId="3" applyNumberFormat="1" applyFont="1" applyBorder="1" applyAlignment="1">
      <alignment horizontal="center" vertical="center"/>
    </xf>
    <xf numFmtId="165" fontId="3" fillId="0" borderId="38" xfId="3" applyNumberFormat="1" applyFont="1" applyFill="1" applyBorder="1" applyAlignment="1">
      <alignment horizontal="center" vertical="center"/>
    </xf>
    <xf numFmtId="164" fontId="18" fillId="0" borderId="38" xfId="2" applyNumberFormat="1" applyFont="1" applyBorder="1" applyAlignment="1">
      <alignment vertical="center"/>
    </xf>
    <xf numFmtId="166" fontId="14" fillId="0" borderId="39" xfId="1" applyNumberFormat="1" applyFont="1" applyBorder="1" applyAlignment="1">
      <alignment vertical="center"/>
    </xf>
    <xf numFmtId="166" fontId="14" fillId="0" borderId="38" xfId="1" applyNumberFormat="1" applyFont="1" applyBorder="1" applyAlignment="1">
      <alignment vertical="center"/>
    </xf>
    <xf numFmtId="166" fontId="14" fillId="0" borderId="3" xfId="1" applyNumberFormat="1" applyFont="1" applyBorder="1" applyAlignment="1">
      <alignment vertical="center"/>
    </xf>
    <xf numFmtId="166" fontId="14" fillId="0" borderId="40" xfId="1" applyNumberFormat="1" applyFont="1" applyBorder="1" applyAlignment="1">
      <alignment vertical="center"/>
    </xf>
    <xf numFmtId="166" fontId="3" fillId="0" borderId="37" xfId="1" applyNumberFormat="1" applyFont="1" applyFill="1" applyBorder="1" applyAlignment="1">
      <alignment vertical="center"/>
    </xf>
    <xf numFmtId="166" fontId="14" fillId="0" borderId="41" xfId="1" applyNumberFormat="1" applyFont="1" applyFill="1" applyBorder="1" applyAlignment="1">
      <alignment vertical="center"/>
    </xf>
    <xf numFmtId="166" fontId="15" fillId="0" borderId="42" xfId="1" applyNumberFormat="1" applyFont="1" applyBorder="1"/>
    <xf numFmtId="166" fontId="3" fillId="0" borderId="4" xfId="1" applyNumberFormat="1" applyFont="1" applyBorder="1" applyAlignment="1">
      <alignment vertical="center"/>
    </xf>
    <xf numFmtId="166" fontId="3" fillId="0" borderId="0" xfId="1" applyNumberFormat="1" applyFont="1" applyAlignment="1">
      <alignment vertical="center"/>
    </xf>
    <xf numFmtId="5" fontId="3" fillId="0" borderId="0" xfId="0" applyNumberFormat="1" applyFont="1" applyAlignment="1">
      <alignment vertical="center"/>
    </xf>
    <xf numFmtId="165" fontId="3" fillId="0" borderId="5" xfId="3" applyNumberFormat="1" applyFont="1" applyFill="1" applyBorder="1" applyAlignment="1">
      <alignment horizontal="center" vertical="center"/>
    </xf>
    <xf numFmtId="164" fontId="18" fillId="0" borderId="38" xfId="2" applyNumberFormat="1" applyFont="1" applyFill="1" applyBorder="1" applyAlignment="1">
      <alignment vertical="center"/>
    </xf>
    <xf numFmtId="166" fontId="14" fillId="0" borderId="38" xfId="1" applyNumberFormat="1" applyFont="1" applyFill="1" applyBorder="1" applyAlignment="1">
      <alignment vertical="center"/>
    </xf>
    <xf numFmtId="0" fontId="0" fillId="0" borderId="5" xfId="0" applyBorder="1"/>
    <xf numFmtId="164" fontId="7" fillId="0" borderId="38" xfId="2" applyNumberFormat="1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165" fontId="3" fillId="0" borderId="38" xfId="3" applyNumberFormat="1" applyFont="1" applyBorder="1" applyAlignment="1">
      <alignment horizontal="center" vertical="center"/>
    </xf>
    <xf numFmtId="164" fontId="3" fillId="0" borderId="38" xfId="2" applyNumberFormat="1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10" fillId="7" borderId="46" xfId="0" applyFont="1" applyFill="1" applyBorder="1" applyAlignment="1">
      <alignment vertical="center"/>
    </xf>
    <xf numFmtId="164" fontId="10" fillId="7" borderId="47" xfId="2" applyNumberFormat="1" applyFont="1" applyFill="1" applyBorder="1" applyAlignment="1">
      <alignment vertical="center"/>
    </xf>
    <xf numFmtId="0" fontId="10" fillId="7" borderId="47" xfId="0" applyFont="1" applyFill="1" applyBorder="1" applyAlignment="1">
      <alignment vertical="center"/>
    </xf>
    <xf numFmtId="164" fontId="10" fillId="3" borderId="47" xfId="2" applyNumberFormat="1" applyFont="1" applyFill="1" applyBorder="1" applyAlignment="1">
      <alignment vertical="center"/>
    </xf>
    <xf numFmtId="0" fontId="10" fillId="7" borderId="48" xfId="0" applyFont="1" applyFill="1" applyBorder="1" applyAlignment="1">
      <alignment vertical="center"/>
    </xf>
    <xf numFmtId="164" fontId="5" fillId="7" borderId="49" xfId="0" applyNumberFormat="1" applyFont="1" applyFill="1" applyBorder="1" applyAlignment="1">
      <alignment vertical="center"/>
    </xf>
    <xf numFmtId="164" fontId="5" fillId="7" borderId="47" xfId="0" applyNumberFormat="1" applyFont="1" applyFill="1" applyBorder="1" applyAlignment="1">
      <alignment vertical="center"/>
    </xf>
    <xf numFmtId="164" fontId="12" fillId="7" borderId="47" xfId="0" applyNumberFormat="1" applyFont="1" applyFill="1" applyBorder="1" applyAlignment="1">
      <alignment vertical="center"/>
    </xf>
    <xf numFmtId="164" fontId="12" fillId="7" borderId="48" xfId="0" applyNumberFormat="1" applyFont="1" applyFill="1" applyBorder="1" applyAlignment="1">
      <alignment vertical="center"/>
    </xf>
    <xf numFmtId="164" fontId="12" fillId="7" borderId="50" xfId="0" applyNumberFormat="1" applyFont="1" applyFill="1" applyBorder="1" applyAlignment="1">
      <alignment vertical="center"/>
    </xf>
    <xf numFmtId="164" fontId="10" fillId="7" borderId="51" xfId="0" applyNumberFormat="1" applyFont="1" applyFill="1" applyBorder="1" applyAlignment="1">
      <alignment vertical="center"/>
    </xf>
    <xf numFmtId="164" fontId="13" fillId="7" borderId="52" xfId="0" applyNumberFormat="1" applyFont="1" applyFill="1" applyBorder="1" applyAlignment="1">
      <alignment vertical="center"/>
    </xf>
    <xf numFmtId="164" fontId="5" fillId="7" borderId="53" xfId="0" applyNumberFormat="1" applyFont="1" applyFill="1" applyBorder="1" applyAlignment="1">
      <alignment vertical="center"/>
    </xf>
    <xf numFmtId="164" fontId="5" fillId="7" borderId="54" xfId="0" applyNumberFormat="1" applyFont="1" applyFill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5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164" fontId="5" fillId="0" borderId="30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12" fillId="0" borderId="2" xfId="0" applyNumberFormat="1" applyFont="1" applyBorder="1" applyAlignment="1">
      <alignment vertical="center"/>
    </xf>
    <xf numFmtId="164" fontId="12" fillId="0" borderId="29" xfId="0" applyNumberFormat="1" applyFont="1" applyBorder="1" applyAlignment="1">
      <alignment vertical="center"/>
    </xf>
    <xf numFmtId="164" fontId="12" fillId="0" borderId="32" xfId="0" applyNumberFormat="1" applyFont="1" applyBorder="1" applyAlignment="1">
      <alignment vertical="center"/>
    </xf>
    <xf numFmtId="164" fontId="10" fillId="0" borderId="33" xfId="0" applyNumberFormat="1" applyFont="1" applyBorder="1" applyAlignment="1">
      <alignment vertical="center"/>
    </xf>
    <xf numFmtId="164" fontId="12" fillId="0" borderId="45" xfId="0" applyNumberFormat="1" applyFont="1" applyBorder="1" applyAlignment="1">
      <alignment vertical="center"/>
    </xf>
    <xf numFmtId="164" fontId="12" fillId="0" borderId="35" xfId="0" applyNumberFormat="1" applyFont="1" applyBorder="1" applyAlignment="1">
      <alignment vertical="center"/>
    </xf>
    <xf numFmtId="0" fontId="3" fillId="0" borderId="56" xfId="0" applyFont="1" applyBorder="1"/>
    <xf numFmtId="0" fontId="10" fillId="0" borderId="38" xfId="0" applyFont="1" applyBorder="1" applyAlignment="1">
      <alignment vertical="center"/>
    </xf>
    <xf numFmtId="164" fontId="7" fillId="0" borderId="38" xfId="0" quotePrefix="1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4" fillId="0" borderId="0" xfId="0" applyFont="1" applyAlignment="1">
      <alignment vertical="center"/>
    </xf>
    <xf numFmtId="166" fontId="20" fillId="0" borderId="0" xfId="1" applyNumberFormat="1" applyFont="1" applyFill="1" applyAlignment="1">
      <alignment vertical="center"/>
    </xf>
    <xf numFmtId="0" fontId="3" fillId="3" borderId="38" xfId="0" applyFont="1" applyFill="1" applyBorder="1" applyAlignment="1">
      <alignment vertical="center"/>
    </xf>
    <xf numFmtId="164" fontId="3" fillId="3" borderId="2" xfId="2" applyNumberFormat="1" applyFont="1" applyFill="1" applyBorder="1" applyAlignment="1">
      <alignment vertical="center"/>
    </xf>
    <xf numFmtId="0" fontId="21" fillId="3" borderId="38" xfId="4" applyFont="1" applyFill="1" applyBorder="1" applyAlignment="1">
      <alignment vertical="center"/>
    </xf>
    <xf numFmtId="164" fontId="3" fillId="0" borderId="3" xfId="0" quotePrefix="1" applyNumberFormat="1" applyFont="1" applyBorder="1" applyAlignment="1">
      <alignment vertical="center"/>
    </xf>
    <xf numFmtId="164" fontId="5" fillId="0" borderId="59" xfId="2" applyNumberFormat="1" applyFont="1" applyBorder="1" applyAlignment="1">
      <alignment vertical="center"/>
    </xf>
    <xf numFmtId="164" fontId="15" fillId="0" borderId="38" xfId="2" applyNumberFormat="1" applyFont="1" applyBorder="1" applyAlignment="1">
      <alignment vertical="center"/>
    </xf>
    <xf numFmtId="164" fontId="14" fillId="0" borderId="38" xfId="2" applyNumberFormat="1" applyFont="1" applyFill="1" applyBorder="1" applyAlignment="1">
      <alignment vertical="center"/>
    </xf>
    <xf numFmtId="164" fontId="14" fillId="0" borderId="3" xfId="2" applyNumberFormat="1" applyFont="1" applyFill="1" applyBorder="1" applyAlignment="1">
      <alignment vertical="center"/>
    </xf>
    <xf numFmtId="164" fontId="14" fillId="0" borderId="2" xfId="2" applyNumberFormat="1" applyFont="1" applyBorder="1" applyAlignment="1">
      <alignment vertical="center"/>
    </xf>
    <xf numFmtId="164" fontId="14" fillId="0" borderId="40" xfId="2" applyNumberFormat="1" applyFont="1" applyFill="1" applyBorder="1" applyAlignment="1">
      <alignment vertical="center"/>
    </xf>
    <xf numFmtId="164" fontId="18" fillId="0" borderId="37" xfId="2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5" fillId="0" borderId="60" xfId="2" applyNumberFormat="1" applyFont="1" applyBorder="1" applyAlignment="1">
      <alignment vertical="center"/>
    </xf>
    <xf numFmtId="166" fontId="18" fillId="0" borderId="37" xfId="1" applyNumberFormat="1" applyFont="1" applyFill="1" applyBorder="1" applyAlignment="1">
      <alignment vertical="center"/>
    </xf>
    <xf numFmtId="166" fontId="3" fillId="3" borderId="38" xfId="1" applyNumberFormat="1" applyFont="1" applyFill="1" applyBorder="1" applyAlignment="1">
      <alignment vertical="center"/>
    </xf>
    <xf numFmtId="0" fontId="3" fillId="3" borderId="38" xfId="0" quotePrefix="1" applyFont="1" applyFill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6" fontId="5" fillId="0" borderId="57" xfId="1" applyNumberFormat="1" applyFont="1" applyFill="1" applyBorder="1" applyAlignment="1">
      <alignment vertical="center"/>
    </xf>
    <xf numFmtId="166" fontId="15" fillId="0" borderId="38" xfId="1" applyNumberFormat="1" applyFont="1" applyFill="1" applyBorder="1" applyAlignment="1">
      <alignment vertical="center"/>
    </xf>
    <xf numFmtId="166" fontId="14" fillId="0" borderId="3" xfId="1" applyNumberFormat="1" applyFont="1" applyFill="1" applyBorder="1" applyAlignment="1">
      <alignment vertical="center"/>
    </xf>
    <xf numFmtId="166" fontId="14" fillId="0" borderId="2" xfId="1" applyNumberFormat="1" applyFont="1" applyBorder="1" applyAlignment="1">
      <alignment vertical="center"/>
    </xf>
    <xf numFmtId="166" fontId="14" fillId="0" borderId="40" xfId="1" applyNumberFormat="1" applyFont="1" applyFill="1" applyBorder="1" applyAlignment="1">
      <alignment vertical="center"/>
    </xf>
    <xf numFmtId="166" fontId="3" fillId="0" borderId="0" xfId="1" applyNumberFormat="1" applyFont="1" applyFill="1" applyAlignment="1">
      <alignment vertical="center"/>
    </xf>
    <xf numFmtId="166" fontId="3" fillId="0" borderId="38" xfId="0" applyNumberFormat="1" applyFont="1" applyBorder="1" applyAlignment="1">
      <alignment vertical="center"/>
    </xf>
    <xf numFmtId="166" fontId="5" fillId="0" borderId="57" xfId="1" applyNumberFormat="1" applyFont="1" applyBorder="1" applyAlignment="1">
      <alignment vertical="center"/>
    </xf>
    <xf numFmtId="166" fontId="15" fillId="0" borderId="38" xfId="1" applyNumberFormat="1" applyFont="1" applyBorder="1" applyAlignment="1">
      <alignment vertical="center"/>
    </xf>
    <xf numFmtId="166" fontId="3" fillId="0" borderId="0" xfId="1" applyNumberFormat="1" applyFont="1" applyBorder="1" applyAlignment="1">
      <alignment vertical="center"/>
    </xf>
    <xf numFmtId="166" fontId="3" fillId="3" borderId="38" xfId="1" applyNumberFormat="1" applyFont="1" applyFill="1" applyBorder="1" applyAlignment="1">
      <alignment horizontal="center" vertical="center"/>
    </xf>
    <xf numFmtId="164" fontId="3" fillId="3" borderId="3" xfId="2" applyNumberFormat="1" applyFont="1" applyFill="1" applyBorder="1" applyAlignment="1">
      <alignment vertical="center"/>
    </xf>
    <xf numFmtId="0" fontId="7" fillId="3" borderId="38" xfId="0" applyFont="1" applyFill="1" applyBorder="1" applyAlignment="1">
      <alignment vertical="center"/>
    </xf>
    <xf numFmtId="0" fontId="7" fillId="0" borderId="38" xfId="0" applyFont="1" applyBorder="1" applyAlignment="1">
      <alignment vertical="center"/>
    </xf>
    <xf numFmtId="166" fontId="15" fillId="0" borderId="59" xfId="1" applyNumberFormat="1" applyFont="1" applyBorder="1" applyAlignment="1">
      <alignment vertical="center"/>
    </xf>
    <xf numFmtId="166" fontId="15" fillId="0" borderId="40" xfId="1" applyNumberFormat="1" applyFont="1" applyBorder="1" applyAlignment="1">
      <alignment vertical="center"/>
    </xf>
    <xf numFmtId="166" fontId="15" fillId="0" borderId="59" xfId="1" applyNumberFormat="1" applyFont="1" applyFill="1" applyBorder="1" applyAlignment="1">
      <alignment vertical="center"/>
    </xf>
    <xf numFmtId="166" fontId="14" fillId="0" borderId="1" xfId="1" applyNumberFormat="1" applyFont="1" applyBorder="1" applyAlignment="1">
      <alignment vertical="center"/>
    </xf>
    <xf numFmtId="166" fontId="14" fillId="0" borderId="61" xfId="1" applyNumberFormat="1" applyFont="1" applyBorder="1" applyAlignment="1">
      <alignment vertical="center"/>
    </xf>
    <xf numFmtId="166" fontId="3" fillId="0" borderId="45" xfId="1" applyNumberFormat="1" applyFont="1" applyBorder="1" applyAlignment="1">
      <alignment vertical="center"/>
    </xf>
    <xf numFmtId="166" fontId="3" fillId="0" borderId="33" xfId="1" applyNumberFormat="1" applyFont="1" applyBorder="1" applyAlignment="1">
      <alignment vertical="center"/>
    </xf>
    <xf numFmtId="0" fontId="10" fillId="7" borderId="52" xfId="0" applyFont="1" applyFill="1" applyBorder="1" applyAlignment="1">
      <alignment vertical="center"/>
    </xf>
    <xf numFmtId="164" fontId="10" fillId="7" borderId="47" xfId="0" applyNumberFormat="1" applyFont="1" applyFill="1" applyBorder="1" applyAlignment="1">
      <alignment vertical="center"/>
    </xf>
    <xf numFmtId="0" fontId="10" fillId="7" borderId="51" xfId="0" applyFont="1" applyFill="1" applyBorder="1" applyAlignment="1">
      <alignment vertical="center"/>
    </xf>
    <xf numFmtId="0" fontId="10" fillId="7" borderId="62" xfId="0" applyFont="1" applyFill="1" applyBorder="1" applyAlignment="1">
      <alignment vertical="center"/>
    </xf>
    <xf numFmtId="0" fontId="10" fillId="7" borderId="48" xfId="0" applyFont="1" applyFill="1" applyBorder="1" applyAlignment="1">
      <alignment horizontal="left" vertical="center"/>
    </xf>
    <xf numFmtId="164" fontId="5" fillId="7" borderId="63" xfId="2" applyNumberFormat="1" applyFont="1" applyFill="1" applyBorder="1" applyAlignment="1">
      <alignment vertical="center"/>
    </xf>
    <xf numFmtId="164" fontId="5" fillId="7" borderId="47" xfId="2" applyNumberFormat="1" applyFont="1" applyFill="1" applyBorder="1" applyAlignment="1">
      <alignment vertical="center"/>
    </xf>
    <xf numFmtId="164" fontId="12" fillId="7" borderId="48" xfId="2" applyNumberFormat="1" applyFont="1" applyFill="1" applyBorder="1" applyAlignment="1">
      <alignment vertical="center"/>
    </xf>
    <xf numFmtId="164" fontId="12" fillId="7" borderId="47" xfId="2" applyNumberFormat="1" applyFont="1" applyFill="1" applyBorder="1" applyAlignment="1">
      <alignment vertical="center"/>
    </xf>
    <xf numFmtId="164" fontId="12" fillId="7" borderId="64" xfId="2" applyNumberFormat="1" applyFont="1" applyFill="1" applyBorder="1" applyAlignment="1">
      <alignment vertical="center"/>
    </xf>
    <xf numFmtId="164" fontId="10" fillId="7" borderId="51" xfId="2" applyNumberFormat="1" applyFont="1" applyFill="1" applyBorder="1" applyAlignment="1">
      <alignment vertical="center"/>
    </xf>
    <xf numFmtId="164" fontId="22" fillId="7" borderId="52" xfId="2" applyNumberFormat="1" applyFont="1" applyFill="1" applyBorder="1" applyAlignment="1">
      <alignment vertical="center"/>
    </xf>
    <xf numFmtId="164" fontId="12" fillId="7" borderId="53" xfId="2" applyNumberFormat="1" applyFont="1" applyFill="1" applyBorder="1" applyAlignment="1">
      <alignment vertical="center"/>
    </xf>
    <xf numFmtId="164" fontId="12" fillId="7" borderId="54" xfId="2" applyNumberFormat="1" applyFont="1" applyFill="1" applyBorder="1" applyAlignment="1">
      <alignment vertical="center"/>
    </xf>
    <xf numFmtId="0" fontId="10" fillId="0" borderId="65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66" xfId="0" applyFont="1" applyBorder="1" applyAlignment="1">
      <alignment vertical="center"/>
    </xf>
    <xf numFmtId="0" fontId="12" fillId="0" borderId="67" xfId="0" applyFont="1" applyBorder="1" applyAlignment="1">
      <alignment vertical="center"/>
    </xf>
    <xf numFmtId="0" fontId="12" fillId="0" borderId="68" xfId="0" applyFont="1" applyBorder="1" applyAlignment="1">
      <alignment vertical="center"/>
    </xf>
    <xf numFmtId="0" fontId="10" fillId="7" borderId="69" xfId="0" applyFont="1" applyFill="1" applyBorder="1" applyAlignment="1">
      <alignment vertical="center"/>
    </xf>
    <xf numFmtId="164" fontId="10" fillId="7" borderId="70" xfId="0" applyNumberFormat="1" applyFont="1" applyFill="1" applyBorder="1" applyAlignment="1">
      <alignment vertical="center"/>
    </xf>
    <xf numFmtId="0" fontId="10" fillId="7" borderId="70" xfId="0" applyFont="1" applyFill="1" applyBorder="1" applyAlignment="1">
      <alignment vertical="center"/>
    </xf>
    <xf numFmtId="164" fontId="7" fillId="7" borderId="70" xfId="0" quotePrefix="1" applyNumberFormat="1" applyFont="1" applyFill="1" applyBorder="1" applyAlignment="1">
      <alignment vertical="center"/>
    </xf>
    <xf numFmtId="10" fontId="10" fillId="7" borderId="70" xfId="3" applyNumberFormat="1" applyFont="1" applyFill="1" applyBorder="1" applyAlignment="1">
      <alignment vertical="center"/>
    </xf>
    <xf numFmtId="0" fontId="10" fillId="7" borderId="71" xfId="0" applyFont="1" applyFill="1" applyBorder="1" applyAlignment="1">
      <alignment vertical="center"/>
    </xf>
    <xf numFmtId="164" fontId="5" fillId="7" borderId="72" xfId="0" applyNumberFormat="1" applyFont="1" applyFill="1" applyBorder="1" applyAlignment="1">
      <alignment vertical="center"/>
    </xf>
    <xf numFmtId="164" fontId="5" fillId="7" borderId="70" xfId="0" applyNumberFormat="1" applyFont="1" applyFill="1" applyBorder="1" applyAlignment="1">
      <alignment vertical="center"/>
    </xf>
    <xf numFmtId="164" fontId="12" fillId="7" borderId="71" xfId="0" applyNumberFormat="1" applyFont="1" applyFill="1" applyBorder="1" applyAlignment="1">
      <alignment vertical="center"/>
    </xf>
    <xf numFmtId="164" fontId="12" fillId="7" borderId="70" xfId="0" applyNumberFormat="1" applyFont="1" applyFill="1" applyBorder="1" applyAlignment="1">
      <alignment vertical="center"/>
    </xf>
    <xf numFmtId="164" fontId="12" fillId="7" borderId="73" xfId="0" applyNumberFormat="1" applyFont="1" applyFill="1" applyBorder="1" applyAlignment="1">
      <alignment vertical="center"/>
    </xf>
    <xf numFmtId="164" fontId="10" fillId="7" borderId="74" xfId="0" applyNumberFormat="1" applyFont="1" applyFill="1" applyBorder="1" applyAlignment="1">
      <alignment vertical="center"/>
    </xf>
    <xf numFmtId="164" fontId="10" fillId="7" borderId="75" xfId="0" applyNumberFormat="1" applyFont="1" applyFill="1" applyBorder="1" applyAlignment="1">
      <alignment vertical="center"/>
    </xf>
    <xf numFmtId="0" fontId="12" fillId="7" borderId="76" xfId="0" applyFont="1" applyFill="1" applyBorder="1" applyAlignment="1">
      <alignment vertical="center"/>
    </xf>
    <xf numFmtId="164" fontId="12" fillId="7" borderId="77" xfId="0" applyNumberFormat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164" fontId="5" fillId="0" borderId="33" xfId="0" applyNumberFormat="1" applyFont="1" applyBorder="1" applyAlignment="1">
      <alignment vertical="center"/>
    </xf>
    <xf numFmtId="164" fontId="12" fillId="0" borderId="33" xfId="0" applyNumberFormat="1" applyFont="1" applyBorder="1" applyAlignment="1">
      <alignment vertical="center"/>
    </xf>
    <xf numFmtId="6" fontId="12" fillId="0" borderId="2" xfId="0" applyNumberFormat="1" applyFont="1" applyBorder="1" applyAlignment="1">
      <alignment vertical="center"/>
    </xf>
    <xf numFmtId="6" fontId="12" fillId="0" borderId="78" xfId="0" applyNumberFormat="1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164" fontId="10" fillId="0" borderId="42" xfId="0" applyNumberFormat="1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166" fontId="7" fillId="8" borderId="0" xfId="1" applyNumberFormat="1" applyFont="1" applyFill="1"/>
    <xf numFmtId="0" fontId="22" fillId="0" borderId="52" xfId="0" applyFont="1" applyBorder="1" applyAlignment="1">
      <alignment horizontal="right" vertical="center"/>
    </xf>
    <xf numFmtId="164" fontId="22" fillId="0" borderId="47" xfId="2" applyNumberFormat="1" applyFont="1" applyBorder="1" applyAlignment="1">
      <alignment vertical="center"/>
    </xf>
    <xf numFmtId="0" fontId="23" fillId="0" borderId="51" xfId="0" applyFont="1" applyBorder="1" applyAlignment="1">
      <alignment vertical="center"/>
    </xf>
    <xf numFmtId="164" fontId="22" fillId="3" borderId="47" xfId="2" applyNumberFormat="1" applyFont="1" applyFill="1" applyBorder="1" applyAlignment="1">
      <alignment vertical="center"/>
    </xf>
    <xf numFmtId="164" fontId="12" fillId="0" borderId="47" xfId="2" applyNumberFormat="1" applyFont="1" applyBorder="1" applyAlignment="1">
      <alignment vertical="center"/>
    </xf>
    <xf numFmtId="0" fontId="23" fillId="0" borderId="79" xfId="0" applyFont="1" applyBorder="1" applyAlignment="1">
      <alignment horizontal="right" vertical="center"/>
    </xf>
    <xf numFmtId="164" fontId="23" fillId="0" borderId="67" xfId="0" applyNumberFormat="1" applyFont="1" applyBorder="1" applyAlignment="1">
      <alignment vertical="center"/>
    </xf>
    <xf numFmtId="164" fontId="10" fillId="0" borderId="0" xfId="0" applyNumberFormat="1" applyFont="1" applyAlignment="1">
      <alignment vertical="center"/>
    </xf>
    <xf numFmtId="0" fontId="24" fillId="8" borderId="75" xfId="0" applyFont="1" applyFill="1" applyBorder="1" applyAlignment="1">
      <alignment vertical="center"/>
    </xf>
    <xf numFmtId="164" fontId="13" fillId="8" borderId="9" xfId="2" applyNumberFormat="1" applyFont="1" applyFill="1" applyBorder="1" applyAlignment="1">
      <alignment vertical="center"/>
    </xf>
    <xf numFmtId="0" fontId="24" fillId="8" borderId="74" xfId="0" applyFont="1" applyFill="1" applyBorder="1" applyAlignment="1">
      <alignment vertical="center"/>
    </xf>
    <xf numFmtId="0" fontId="24" fillId="8" borderId="74" xfId="0" applyFont="1" applyFill="1" applyBorder="1" applyAlignment="1">
      <alignment horizontal="right" vertical="center"/>
    </xf>
    <xf numFmtId="17" fontId="24" fillId="8" borderId="80" xfId="0" applyNumberFormat="1" applyFont="1" applyFill="1" applyBorder="1" applyAlignment="1">
      <alignment horizontal="right" vertical="center"/>
    </xf>
    <xf numFmtId="6" fontId="24" fillId="8" borderId="76" xfId="0" applyNumberFormat="1" applyFont="1" applyFill="1" applyBorder="1" applyAlignment="1">
      <alignment vertical="center"/>
    </xf>
    <xf numFmtId="5" fontId="10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164" fontId="17" fillId="0" borderId="0" xfId="0" applyNumberFormat="1" applyFont="1" applyAlignment="1">
      <alignment vertical="center"/>
    </xf>
    <xf numFmtId="164" fontId="20" fillId="0" borderId="0" xfId="0" applyNumberFormat="1" applyFont="1"/>
    <xf numFmtId="0" fontId="20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0" fontId="0" fillId="0" borderId="0" xfId="0" quotePrefix="1"/>
    <xf numFmtId="164" fontId="0" fillId="0" borderId="0" xfId="0" applyNumberFormat="1"/>
  </cellXfs>
  <cellStyles count="5">
    <cellStyle name="Comma" xfId="1" builtinId="3"/>
    <cellStyle name="Currency" xfId="2" builtinId="4"/>
    <cellStyle name="Neutral" xfId="4" builtinId="2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02CAE-916A-408F-9146-820EBAC1CD71}">
  <dimension ref="A1:Z39"/>
  <sheetViews>
    <sheetView tabSelected="1" workbookViewId="0">
      <selection activeCell="H14" sqref="H14"/>
    </sheetView>
  </sheetViews>
  <sheetFormatPr defaultRowHeight="14.4" x14ac:dyDescent="0.3"/>
  <sheetData>
    <row r="1" spans="1:26" ht="15.6" x14ac:dyDescent="0.3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 t="s">
        <v>1</v>
      </c>
      <c r="V1" s="1"/>
      <c r="W1" s="1"/>
      <c r="X1" s="1"/>
      <c r="Y1" s="1"/>
      <c r="Z1" s="1"/>
    </row>
    <row r="2" spans="1:26" ht="15.6" x14ac:dyDescent="0.3">
      <c r="A2" s="1"/>
      <c r="B2" s="2" t="s">
        <v>2</v>
      </c>
      <c r="C2" s="1"/>
      <c r="D2" s="2" t="s">
        <v>3</v>
      </c>
      <c r="E2" s="1"/>
      <c r="F2" s="1"/>
      <c r="G2" s="1"/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4">
        <v>8</v>
      </c>
      <c r="P2" s="4">
        <v>9</v>
      </c>
      <c r="Q2" s="4">
        <v>10</v>
      </c>
      <c r="R2" s="4">
        <v>11</v>
      </c>
      <c r="S2" s="4">
        <v>12</v>
      </c>
      <c r="T2" s="4">
        <v>13</v>
      </c>
      <c r="U2" s="5">
        <v>7</v>
      </c>
      <c r="V2" s="1"/>
      <c r="W2" s="1"/>
      <c r="X2" s="1"/>
      <c r="Y2" s="1"/>
      <c r="Z2" s="1"/>
    </row>
    <row r="3" spans="1:26" ht="15.6" x14ac:dyDescent="0.3">
      <c r="A3" s="1"/>
      <c r="B3" s="2" t="s">
        <v>4</v>
      </c>
      <c r="C3" s="1"/>
      <c r="D3" s="1"/>
      <c r="E3" s="1"/>
      <c r="F3" s="1"/>
      <c r="G3" s="1"/>
      <c r="T3" s="1"/>
      <c r="U3" s="1"/>
      <c r="V3" s="1"/>
      <c r="W3" s="1"/>
      <c r="X3" s="1"/>
      <c r="Y3" s="1"/>
      <c r="Z3" s="1"/>
    </row>
    <row r="4" spans="1:26" ht="15.6" x14ac:dyDescent="0.3">
      <c r="A4" s="1"/>
      <c r="B4" s="6" t="s">
        <v>5</v>
      </c>
      <c r="C4" s="1"/>
      <c r="D4" s="6" t="s">
        <v>6</v>
      </c>
      <c r="E4" s="1"/>
      <c r="F4" s="1"/>
      <c r="G4" s="1"/>
      <c r="H4" s="7" t="s">
        <v>7</v>
      </c>
      <c r="I4" s="8"/>
      <c r="J4" s="8"/>
      <c r="K4" s="8"/>
      <c r="L4" s="8"/>
      <c r="M4" s="8"/>
      <c r="N4" s="8"/>
      <c r="O4" s="8"/>
      <c r="P4" s="8"/>
      <c r="Q4" s="8"/>
      <c r="R4" s="8"/>
      <c r="S4" s="9"/>
      <c r="T4" s="1"/>
      <c r="U4" s="1"/>
      <c r="V4" s="1"/>
      <c r="W4" s="1"/>
      <c r="X4" s="1"/>
      <c r="Y4" s="1"/>
      <c r="Z4" s="1"/>
    </row>
    <row r="5" spans="1:26" ht="15.6" x14ac:dyDescent="0.3">
      <c r="A5" s="1"/>
      <c r="B5" s="2" t="s">
        <v>8</v>
      </c>
      <c r="C5" s="1"/>
      <c r="D5" s="1"/>
      <c r="E5" s="1"/>
      <c r="F5" s="1"/>
      <c r="G5" s="1"/>
      <c r="H5" s="10" t="s">
        <v>9</v>
      </c>
      <c r="I5" s="11"/>
      <c r="J5" s="12"/>
      <c r="K5" s="11"/>
      <c r="L5" s="11"/>
      <c r="M5" s="11"/>
      <c r="N5" s="11"/>
      <c r="O5" s="11"/>
      <c r="P5" s="12"/>
      <c r="Q5" s="1"/>
      <c r="R5" s="11"/>
      <c r="S5" s="13" t="s">
        <v>10</v>
      </c>
      <c r="T5" s="14" t="s">
        <v>11</v>
      </c>
      <c r="U5" s="1"/>
      <c r="V5" s="1"/>
      <c r="W5" s="1"/>
      <c r="X5" s="1"/>
      <c r="Y5" s="1"/>
      <c r="Z5" s="1"/>
    </row>
    <row r="6" spans="1:26" ht="15.6" x14ac:dyDescent="0.3">
      <c r="A6" s="1"/>
      <c r="B6" s="6" t="s">
        <v>12</v>
      </c>
      <c r="C6" s="1"/>
      <c r="D6" s="1"/>
      <c r="E6" s="1"/>
      <c r="F6" s="1"/>
      <c r="G6" s="1"/>
      <c r="H6" s="10"/>
      <c r="I6" s="11"/>
      <c r="J6" s="15"/>
      <c r="K6" s="1"/>
      <c r="L6" s="11"/>
      <c r="M6" s="11"/>
      <c r="N6" s="11"/>
      <c r="O6" s="11"/>
      <c r="R6" s="11"/>
      <c r="S6" s="16" t="s">
        <v>13</v>
      </c>
      <c r="T6" s="14" t="s">
        <v>14</v>
      </c>
      <c r="U6" s="1"/>
      <c r="V6" s="1"/>
      <c r="W6" s="1"/>
      <c r="X6" s="1"/>
      <c r="Y6" s="1"/>
      <c r="Z6" s="1"/>
    </row>
    <row r="7" spans="1:26" ht="16.2" thickBot="1" x14ac:dyDescent="0.35">
      <c r="A7" s="1"/>
      <c r="B7" s="2" t="s">
        <v>15</v>
      </c>
      <c r="C7" s="1"/>
      <c r="D7" s="1"/>
      <c r="E7" s="1"/>
      <c r="F7" s="1"/>
      <c r="G7" s="1"/>
      <c r="H7" s="17" t="s">
        <v>16</v>
      </c>
      <c r="I7" s="11"/>
      <c r="J7" s="18"/>
      <c r="K7" s="18"/>
      <c r="L7" s="11"/>
      <c r="M7" s="11"/>
      <c r="N7" s="11"/>
      <c r="O7" s="11"/>
      <c r="R7" s="11"/>
      <c r="S7" s="19" t="s">
        <v>17</v>
      </c>
      <c r="T7" s="20" t="s">
        <v>18</v>
      </c>
      <c r="U7" s="21" t="s">
        <v>19</v>
      </c>
      <c r="V7" s="22"/>
      <c r="W7" s="23"/>
      <c r="X7" s="24" t="s">
        <v>20</v>
      </c>
      <c r="Y7" s="1"/>
      <c r="Z7" s="1"/>
    </row>
    <row r="8" spans="1:26" x14ac:dyDescent="0.3">
      <c r="A8" s="25" t="s">
        <v>13</v>
      </c>
      <c r="B8" s="25"/>
      <c r="C8" s="26" t="s">
        <v>21</v>
      </c>
      <c r="D8" s="26"/>
      <c r="E8" s="26"/>
      <c r="F8" s="26"/>
      <c r="G8" s="27"/>
      <c r="H8" s="28" t="s">
        <v>22</v>
      </c>
      <c r="I8" s="29" t="s">
        <v>22</v>
      </c>
      <c r="J8" s="30" t="s">
        <v>22</v>
      </c>
      <c r="K8" s="29" t="s">
        <v>22</v>
      </c>
      <c r="L8" s="29" t="s">
        <v>22</v>
      </c>
      <c r="M8" s="29" t="s">
        <v>22</v>
      </c>
      <c r="N8" s="29" t="s">
        <v>22</v>
      </c>
      <c r="O8" s="29" t="s">
        <v>22</v>
      </c>
      <c r="P8" s="31" t="s">
        <v>22</v>
      </c>
      <c r="Q8" s="29" t="s">
        <v>22</v>
      </c>
      <c r="R8" s="29" t="s">
        <v>22</v>
      </c>
      <c r="S8" s="32" t="s">
        <v>22</v>
      </c>
      <c r="T8" s="33" t="s">
        <v>22</v>
      </c>
      <c r="U8" s="34" t="s">
        <v>23</v>
      </c>
      <c r="V8" s="35"/>
      <c r="W8" s="36" t="s">
        <v>24</v>
      </c>
      <c r="X8" s="24" t="s">
        <v>25</v>
      </c>
      <c r="Y8" s="1"/>
      <c r="Z8" s="37" t="s">
        <v>26</v>
      </c>
    </row>
    <row r="9" spans="1:26" ht="15" thickBot="1" x14ac:dyDescent="0.35">
      <c r="A9" s="38"/>
      <c r="B9" s="38"/>
      <c r="C9" s="39"/>
      <c r="D9" s="39"/>
      <c r="E9" s="39"/>
      <c r="F9" s="39"/>
      <c r="G9" s="40"/>
      <c r="H9" s="41">
        <v>43922</v>
      </c>
      <c r="I9" s="42">
        <v>43952</v>
      </c>
      <c r="J9" s="43">
        <v>43983</v>
      </c>
      <c r="K9" s="42">
        <v>44013</v>
      </c>
      <c r="L9" s="43">
        <v>44044</v>
      </c>
      <c r="M9" s="43">
        <v>43952</v>
      </c>
      <c r="N9" s="43">
        <v>44105</v>
      </c>
      <c r="O9" s="43">
        <v>44136</v>
      </c>
      <c r="P9" s="43">
        <v>44166</v>
      </c>
      <c r="Q9" s="43">
        <v>44197</v>
      </c>
      <c r="R9" s="43">
        <v>44228</v>
      </c>
      <c r="S9" s="44">
        <v>44256</v>
      </c>
      <c r="T9" s="45">
        <v>44287</v>
      </c>
      <c r="U9" s="46" t="s">
        <v>27</v>
      </c>
      <c r="V9" s="47" t="s">
        <v>28</v>
      </c>
      <c r="W9" s="48" t="s">
        <v>29</v>
      </c>
      <c r="X9" s="49" t="s">
        <v>30</v>
      </c>
      <c r="Y9" s="49" t="s">
        <v>31</v>
      </c>
      <c r="Z9" s="50" t="s">
        <v>32</v>
      </c>
    </row>
    <row r="10" spans="1:26" x14ac:dyDescent="0.3">
      <c r="A10" s="51" t="s">
        <v>33</v>
      </c>
      <c r="B10" s="52">
        <v>1</v>
      </c>
      <c r="C10" s="53" t="s">
        <v>34</v>
      </c>
      <c r="D10" s="54"/>
      <c r="E10" s="54"/>
      <c r="F10" s="54"/>
      <c r="G10" s="55"/>
      <c r="H10" s="56">
        <f>+B10+B11</f>
        <v>1</v>
      </c>
      <c r="I10" s="57">
        <f>H34</f>
        <v>1</v>
      </c>
      <c r="J10" s="58">
        <f t="shared" ref="J10:S10" si="0">I34</f>
        <v>1</v>
      </c>
      <c r="K10" s="58">
        <f t="shared" si="0"/>
        <v>1</v>
      </c>
      <c r="L10" s="59">
        <f t="shared" si="0"/>
        <v>1</v>
      </c>
      <c r="M10" s="59">
        <f t="shared" si="0"/>
        <v>1</v>
      </c>
      <c r="N10" s="59">
        <f t="shared" si="0"/>
        <v>1</v>
      </c>
      <c r="O10" s="59">
        <f t="shared" si="0"/>
        <v>1</v>
      </c>
      <c r="P10" s="58">
        <f t="shared" si="0"/>
        <v>1</v>
      </c>
      <c r="Q10" s="60">
        <f t="shared" si="0"/>
        <v>1</v>
      </c>
      <c r="R10" s="59">
        <f t="shared" si="0"/>
        <v>1</v>
      </c>
      <c r="S10" s="61">
        <f t="shared" si="0"/>
        <v>1</v>
      </c>
      <c r="T10" s="62"/>
      <c r="U10" s="63"/>
      <c r="V10" s="64"/>
      <c r="W10" s="65">
        <f>+E10</f>
        <v>0</v>
      </c>
      <c r="X10" s="66"/>
      <c r="Y10" s="1"/>
      <c r="Z10" s="1"/>
    </row>
    <row r="11" spans="1:26" x14ac:dyDescent="0.3">
      <c r="A11" s="67"/>
      <c r="B11" s="68"/>
      <c r="C11" s="69"/>
      <c r="D11" s="70"/>
      <c r="E11" s="70"/>
      <c r="F11" s="70"/>
      <c r="G11" s="71"/>
      <c r="H11" s="72"/>
      <c r="I11" s="73"/>
      <c r="J11" s="74"/>
      <c r="K11" s="75"/>
      <c r="L11" s="76"/>
      <c r="M11" s="77"/>
      <c r="N11" s="77"/>
      <c r="O11" s="77"/>
      <c r="P11" s="78"/>
      <c r="Q11" s="77"/>
      <c r="R11" s="77"/>
      <c r="S11" s="79"/>
      <c r="T11" s="80"/>
      <c r="U11" s="81"/>
      <c r="V11" s="82"/>
      <c r="W11" s="83"/>
      <c r="X11" s="66"/>
      <c r="Y11" s="66"/>
      <c r="Z11" s="1"/>
    </row>
    <row r="12" spans="1:26" x14ac:dyDescent="0.3">
      <c r="A12" s="81"/>
      <c r="B12" s="84"/>
      <c r="C12" s="84"/>
      <c r="D12" s="85" t="s">
        <v>35</v>
      </c>
      <c r="E12" s="84"/>
      <c r="F12" s="84"/>
      <c r="G12" s="86"/>
      <c r="H12" s="87"/>
      <c r="I12" s="88"/>
      <c r="J12" s="89"/>
      <c r="K12" s="77"/>
      <c r="L12" s="90"/>
      <c r="M12" s="91"/>
      <c r="N12" s="91"/>
      <c r="O12" s="91"/>
      <c r="P12" s="89"/>
      <c r="Q12" s="77"/>
      <c r="R12" s="77"/>
      <c r="S12" s="79"/>
      <c r="T12" s="80"/>
      <c r="U12" s="81"/>
      <c r="V12" s="82"/>
      <c r="W12" s="83"/>
      <c r="X12" s="66"/>
      <c r="Y12" s="66"/>
      <c r="Z12" s="1"/>
    </row>
    <row r="13" spans="1:26" ht="26.4" x14ac:dyDescent="0.3">
      <c r="A13" s="92" t="s">
        <v>36</v>
      </c>
      <c r="B13" s="93" t="s">
        <v>37</v>
      </c>
      <c r="C13" s="93" t="s">
        <v>38</v>
      </c>
      <c r="D13" s="94" t="s">
        <v>39</v>
      </c>
      <c r="E13" s="94" t="s">
        <v>40</v>
      </c>
      <c r="F13" s="93" t="s">
        <v>41</v>
      </c>
      <c r="G13" s="95"/>
      <c r="H13" s="96"/>
      <c r="I13" s="97"/>
      <c r="J13" s="98"/>
      <c r="K13" s="77"/>
      <c r="L13" s="77"/>
      <c r="M13" s="77"/>
      <c r="N13" s="77"/>
      <c r="O13" s="77"/>
      <c r="P13" s="78"/>
      <c r="Q13" s="77"/>
      <c r="R13" s="77"/>
      <c r="S13" s="79"/>
      <c r="T13" s="80"/>
      <c r="U13" s="81"/>
      <c r="V13" s="82"/>
      <c r="W13" s="83"/>
      <c r="X13" s="66"/>
      <c r="Y13" s="1"/>
      <c r="Z13" s="1"/>
    </row>
    <row r="14" spans="1:26" x14ac:dyDescent="0.3">
      <c r="A14" s="99" t="s">
        <v>42</v>
      </c>
      <c r="B14" s="100">
        <v>0.15</v>
      </c>
      <c r="C14" s="101" t="e">
        <f>B14/FTE</f>
        <v>#NAME?</v>
      </c>
      <c r="D14" s="102" t="e">
        <f>197300*FTE</f>
        <v>#NAME?</v>
      </c>
      <c r="E14" s="103" t="e">
        <f>11560.68+(D14*0.1521)</f>
        <v>#NAME?</v>
      </c>
      <c r="F14" s="104" t="e">
        <f>E14+D14</f>
        <v>#NAME?</v>
      </c>
      <c r="G14" s="105"/>
      <c r="H14" s="106"/>
      <c r="I14" s="107"/>
      <c r="J14" s="107"/>
      <c r="K14" s="107"/>
      <c r="L14" s="107"/>
      <c r="M14" s="107"/>
      <c r="N14" s="107"/>
      <c r="O14" s="107"/>
      <c r="P14" s="108"/>
      <c r="Q14" s="107"/>
      <c r="R14" s="107"/>
      <c r="S14" s="109"/>
      <c r="T14" s="110"/>
      <c r="U14" s="111">
        <f t="shared" ref="U14:U21" si="1">SUMIF(H$5:T$5,"&lt;"&amp;$U$5,H14:T14)</f>
        <v>0</v>
      </c>
      <c r="V14" s="112">
        <f t="shared" ref="V14:V21" si="2">(SUM(H14:T14))-U14</f>
        <v>0</v>
      </c>
      <c r="W14" s="113">
        <f t="shared" ref="W14:W21" si="3">+V14+U14</f>
        <v>0</v>
      </c>
      <c r="X14" s="114"/>
      <c r="Y14" s="66"/>
      <c r="Z14" s="114"/>
    </row>
    <row r="15" spans="1:26" x14ac:dyDescent="0.3">
      <c r="A15" s="81"/>
      <c r="B15" s="115"/>
      <c r="C15" s="116"/>
      <c r="D15" s="117"/>
      <c r="E15" s="104"/>
      <c r="F15" s="104"/>
      <c r="G15" s="105"/>
      <c r="H15" s="118"/>
      <c r="I15" s="119"/>
      <c r="J15" s="119"/>
      <c r="K15" s="119"/>
      <c r="L15" s="119"/>
      <c r="M15" s="119"/>
      <c r="N15" s="119"/>
      <c r="O15" s="119"/>
      <c r="P15" s="120"/>
      <c r="Q15" s="119"/>
      <c r="R15" s="119"/>
      <c r="S15" s="121"/>
      <c r="T15" s="110"/>
      <c r="U15" s="122">
        <f t="shared" si="1"/>
        <v>0</v>
      </c>
      <c r="V15" s="123">
        <f t="shared" si="2"/>
        <v>0</v>
      </c>
      <c r="W15" s="124">
        <f t="shared" si="3"/>
        <v>0</v>
      </c>
      <c r="X15" s="114"/>
      <c r="Y15" s="66"/>
      <c r="Z15" s="114"/>
    </row>
    <row r="16" spans="1:26" x14ac:dyDescent="0.3">
      <c r="A16" s="99" t="s">
        <v>43</v>
      </c>
      <c r="B16" s="100">
        <v>0.125</v>
      </c>
      <c r="C16" s="101" t="e">
        <f>B16/FTE</f>
        <v>#NAME?</v>
      </c>
      <c r="D16" s="102" t="e">
        <f>197300*FTE</f>
        <v>#NAME?</v>
      </c>
      <c r="E16" s="103" t="e">
        <f>11560.68+(D16*0.1521)</f>
        <v>#NAME?</v>
      </c>
      <c r="F16" s="104" t="e">
        <f>E16+D16</f>
        <v>#NAME?</v>
      </c>
      <c r="G16" s="105"/>
      <c r="H16" s="118"/>
      <c r="I16" s="119"/>
      <c r="J16" s="119"/>
      <c r="K16" s="119"/>
      <c r="L16" s="119"/>
      <c r="M16" s="119"/>
      <c r="N16" s="119"/>
      <c r="O16" s="119"/>
      <c r="P16" s="120"/>
      <c r="Q16" s="119"/>
      <c r="R16" s="119"/>
      <c r="S16" s="121"/>
      <c r="T16" s="125"/>
      <c r="U16" s="122">
        <f t="shared" si="1"/>
        <v>0</v>
      </c>
      <c r="V16" s="123">
        <f t="shared" si="2"/>
        <v>0</v>
      </c>
      <c r="W16" s="124">
        <f t="shared" si="3"/>
        <v>0</v>
      </c>
      <c r="X16" s="126"/>
      <c r="Y16" s="127"/>
      <c r="Z16" s="126"/>
    </row>
    <row r="17" spans="1:26" x14ac:dyDescent="0.3">
      <c r="A17" s="81"/>
      <c r="B17" s="128"/>
      <c r="C17" s="116"/>
      <c r="D17" s="129"/>
      <c r="E17" s="104"/>
      <c r="F17" s="104"/>
      <c r="G17" s="105"/>
      <c r="H17" s="118"/>
      <c r="I17" s="119"/>
      <c r="J17" s="119"/>
      <c r="K17" s="119"/>
      <c r="L17" s="119"/>
      <c r="M17" s="119"/>
      <c r="N17" s="119"/>
      <c r="O17" s="119"/>
      <c r="P17" s="120"/>
      <c r="Q17" s="119"/>
      <c r="R17" s="119"/>
      <c r="S17" s="121"/>
      <c r="T17" s="125"/>
      <c r="U17" s="122">
        <f t="shared" si="1"/>
        <v>0</v>
      </c>
      <c r="V17" s="123">
        <f t="shared" si="2"/>
        <v>0</v>
      </c>
      <c r="W17" s="124">
        <f t="shared" si="3"/>
        <v>0</v>
      </c>
      <c r="X17" s="126"/>
      <c r="Y17" s="127"/>
      <c r="Z17" s="126"/>
    </row>
    <row r="18" spans="1:26" x14ac:dyDescent="0.3">
      <c r="A18" s="99" t="s">
        <v>44</v>
      </c>
      <c r="B18" s="100">
        <v>0.15</v>
      </c>
      <c r="C18" s="101" t="e">
        <f>B18/FTE</f>
        <v>#NAME?</v>
      </c>
      <c r="D18" s="102" t="e">
        <f>197300*FTE</f>
        <v>#NAME?</v>
      </c>
      <c r="E18" s="103" t="e">
        <f>11560.68+(D18*0.1521)</f>
        <v>#NAME?</v>
      </c>
      <c r="F18" s="104" t="e">
        <f>E18+D18</f>
        <v>#NAME?</v>
      </c>
      <c r="G18" s="105"/>
      <c r="H18" s="118"/>
      <c r="I18" s="119"/>
      <c r="J18" s="130"/>
      <c r="K18" s="119"/>
      <c r="L18" s="119"/>
      <c r="M18" s="119"/>
      <c r="N18" s="119"/>
      <c r="O18" s="119"/>
      <c r="P18" s="120"/>
      <c r="Q18" s="119"/>
      <c r="R18" s="119"/>
      <c r="S18" s="121"/>
      <c r="T18" s="125"/>
      <c r="U18" s="122">
        <f t="shared" si="1"/>
        <v>0</v>
      </c>
      <c r="V18" s="123">
        <f t="shared" si="2"/>
        <v>0</v>
      </c>
      <c r="W18" s="124">
        <f t="shared" si="3"/>
        <v>0</v>
      </c>
      <c r="X18" s="126"/>
      <c r="Y18" s="127"/>
      <c r="Z18" s="126"/>
    </row>
    <row r="19" spans="1:26" x14ac:dyDescent="0.3">
      <c r="A19" s="131"/>
      <c r="B19" s="115"/>
      <c r="C19" s="116"/>
      <c r="D19" s="132"/>
      <c r="E19" s="104"/>
      <c r="F19" s="104"/>
      <c r="G19" s="105"/>
      <c r="H19" s="118"/>
      <c r="I19" s="119"/>
      <c r="J19" s="130"/>
      <c r="K19" s="119"/>
      <c r="L19" s="119"/>
      <c r="M19" s="119"/>
      <c r="N19" s="119"/>
      <c r="O19" s="119"/>
      <c r="P19" s="120"/>
      <c r="Q19" s="119"/>
      <c r="R19" s="119"/>
      <c r="S19" s="121"/>
      <c r="T19" s="125"/>
      <c r="U19" s="122">
        <f t="shared" si="1"/>
        <v>0</v>
      </c>
      <c r="V19" s="123">
        <f t="shared" si="2"/>
        <v>0</v>
      </c>
      <c r="W19" s="124">
        <f t="shared" si="3"/>
        <v>0</v>
      </c>
      <c r="X19" s="126"/>
      <c r="Y19" s="127"/>
      <c r="Z19" s="126"/>
    </row>
    <row r="20" spans="1:26" x14ac:dyDescent="0.3">
      <c r="A20" s="133"/>
      <c r="B20" s="134"/>
      <c r="C20" s="116"/>
      <c r="D20" s="135"/>
      <c r="E20" s="135"/>
      <c r="F20" s="135"/>
      <c r="G20" s="105"/>
      <c r="H20" s="118"/>
      <c r="I20" s="119"/>
      <c r="J20" s="119"/>
      <c r="K20" s="119"/>
      <c r="L20" s="119"/>
      <c r="M20" s="119"/>
      <c r="N20" s="119"/>
      <c r="O20" s="119"/>
      <c r="P20" s="120"/>
      <c r="Q20" s="119"/>
      <c r="R20" s="119"/>
      <c r="S20" s="121"/>
      <c r="T20" s="125"/>
      <c r="U20" s="122">
        <f t="shared" si="1"/>
        <v>0</v>
      </c>
      <c r="V20" s="123">
        <f t="shared" si="2"/>
        <v>0</v>
      </c>
      <c r="W20" s="124">
        <f t="shared" si="3"/>
        <v>0</v>
      </c>
      <c r="X20" s="66"/>
      <c r="Y20" s="66"/>
      <c r="Z20" s="126"/>
    </row>
    <row r="21" spans="1:26" x14ac:dyDescent="0.3">
      <c r="A21" s="81"/>
      <c r="B21" s="116"/>
      <c r="C21" s="116"/>
      <c r="D21" s="104"/>
      <c r="E21" s="104"/>
      <c r="F21" s="104"/>
      <c r="G21" s="105"/>
      <c r="H21" s="106"/>
      <c r="I21" s="107"/>
      <c r="J21" s="107"/>
      <c r="K21" s="107"/>
      <c r="L21" s="107"/>
      <c r="M21" s="107"/>
      <c r="N21" s="107"/>
      <c r="O21" s="107"/>
      <c r="P21" s="108"/>
      <c r="Q21" s="107"/>
      <c r="R21" s="107"/>
      <c r="S21" s="109"/>
      <c r="T21" s="125"/>
      <c r="U21" s="122">
        <f t="shared" si="1"/>
        <v>0</v>
      </c>
      <c r="V21" s="123">
        <f t="shared" si="2"/>
        <v>0</v>
      </c>
      <c r="W21" s="124">
        <f t="shared" si="3"/>
        <v>0</v>
      </c>
      <c r="X21" s="136"/>
      <c r="Y21" s="62"/>
      <c r="Z21" s="62"/>
    </row>
    <row r="22" spans="1:26" ht="15" thickBot="1" x14ac:dyDescent="0.35">
      <c r="A22" s="137" t="s">
        <v>45</v>
      </c>
      <c r="B22" s="138"/>
      <c r="C22" s="139"/>
      <c r="D22" s="138"/>
      <c r="E22" s="139"/>
      <c r="F22" s="140">
        <v>349539</v>
      </c>
      <c r="G22" s="141"/>
      <c r="H22" s="142">
        <f t="shared" ref="H22:U22" si="4">SUM(H14:H21)</f>
        <v>0</v>
      </c>
      <c r="I22" s="143">
        <f t="shared" si="4"/>
        <v>0</v>
      </c>
      <c r="J22" s="144">
        <f t="shared" si="4"/>
        <v>0</v>
      </c>
      <c r="K22" s="144">
        <f t="shared" si="4"/>
        <v>0</v>
      </c>
      <c r="L22" s="144">
        <f t="shared" si="4"/>
        <v>0</v>
      </c>
      <c r="M22" s="144">
        <f t="shared" si="4"/>
        <v>0</v>
      </c>
      <c r="N22" s="144">
        <f t="shared" si="4"/>
        <v>0</v>
      </c>
      <c r="O22" s="144">
        <f t="shared" si="4"/>
        <v>0</v>
      </c>
      <c r="P22" s="145">
        <f t="shared" si="4"/>
        <v>0</v>
      </c>
      <c r="Q22" s="144">
        <f t="shared" si="4"/>
        <v>0</v>
      </c>
      <c r="R22" s="144">
        <f t="shared" si="4"/>
        <v>0</v>
      </c>
      <c r="S22" s="146">
        <f t="shared" si="4"/>
        <v>0</v>
      </c>
      <c r="T22" s="147">
        <f t="shared" si="4"/>
        <v>0</v>
      </c>
      <c r="U22" s="148">
        <f t="shared" si="4"/>
        <v>0</v>
      </c>
      <c r="V22" s="149">
        <f>SUM(V13:V21)</f>
        <v>0</v>
      </c>
      <c r="W22" s="150">
        <f>SUM(W13:W21)</f>
        <v>0</v>
      </c>
      <c r="X22" s="114">
        <f>SUM(X14:X21)</f>
        <v>0</v>
      </c>
      <c r="Y22" s="66"/>
      <c r="Z22" s="114">
        <f>SUM(Z14:Z21)</f>
        <v>0</v>
      </c>
    </row>
    <row r="23" spans="1:26" x14ac:dyDescent="0.3">
      <c r="A23" s="151"/>
      <c r="B23" s="152" t="s">
        <v>46</v>
      </c>
      <c r="C23" s="153"/>
      <c r="D23" s="154"/>
      <c r="E23" s="153"/>
      <c r="F23" s="155" t="s">
        <v>47</v>
      </c>
      <c r="G23" s="156"/>
      <c r="H23" s="157"/>
      <c r="I23" s="158"/>
      <c r="J23" s="159"/>
      <c r="K23" s="159"/>
      <c r="L23" s="159"/>
      <c r="M23" s="159"/>
      <c r="N23" s="159"/>
      <c r="O23" s="159"/>
      <c r="P23" s="160"/>
      <c r="Q23" s="159"/>
      <c r="R23" s="159"/>
      <c r="S23" s="161"/>
      <c r="T23" s="162"/>
      <c r="U23" s="163"/>
      <c r="V23" s="164"/>
      <c r="W23" s="165"/>
      <c r="X23" s="66"/>
      <c r="Y23" s="127"/>
      <c r="Z23" s="1"/>
    </row>
    <row r="24" spans="1:26" x14ac:dyDescent="0.3">
      <c r="A24" s="92" t="s">
        <v>48</v>
      </c>
      <c r="B24" s="166"/>
      <c r="C24" s="166"/>
      <c r="D24" s="167"/>
      <c r="E24" s="166"/>
      <c r="F24" s="166"/>
      <c r="G24" s="168"/>
      <c r="H24" s="169"/>
      <c r="I24" s="170"/>
      <c r="J24" s="171"/>
      <c r="K24" s="171"/>
      <c r="L24" s="171"/>
      <c r="M24" s="171"/>
      <c r="N24" s="171"/>
      <c r="O24" s="171"/>
      <c r="P24" s="73"/>
      <c r="Q24" s="171"/>
      <c r="R24" s="171"/>
      <c r="S24" s="172"/>
      <c r="T24" s="173"/>
      <c r="U24" s="174"/>
      <c r="V24" s="175"/>
      <c r="W24" s="83"/>
      <c r="X24" s="176"/>
      <c r="Y24" s="66"/>
      <c r="Z24" s="177"/>
    </row>
    <row r="25" spans="1:26" x14ac:dyDescent="0.3">
      <c r="A25" s="99" t="s">
        <v>49</v>
      </c>
      <c r="B25" s="103"/>
      <c r="C25" s="178"/>
      <c r="D25" s="179"/>
      <c r="E25" s="180"/>
      <c r="F25" s="84"/>
      <c r="G25" s="181"/>
      <c r="H25" s="182"/>
      <c r="I25" s="183"/>
      <c r="J25" s="184"/>
      <c r="K25" s="107"/>
      <c r="L25" s="107"/>
      <c r="M25" s="184"/>
      <c r="N25" s="184"/>
      <c r="O25" s="184"/>
      <c r="P25" s="185"/>
      <c r="Q25" s="186"/>
      <c r="R25" s="186"/>
      <c r="S25" s="187"/>
      <c r="T25" s="110"/>
      <c r="U25" s="188">
        <f t="shared" ref="U25:U30" si="5">SUMIF(H$5:T$5,"&lt;"&amp;$U$5,H25:T25)</f>
        <v>0</v>
      </c>
      <c r="V25" s="112">
        <f t="shared" ref="V25:V30" si="6">(SUM(H25:T25))-U25</f>
        <v>0</v>
      </c>
      <c r="W25" s="113">
        <f t="shared" ref="W25:W30" si="7">+V25+U25</f>
        <v>0</v>
      </c>
      <c r="X25" s="189"/>
      <c r="Y25" s="66"/>
      <c r="Z25" s="189"/>
    </row>
    <row r="26" spans="1:26" x14ac:dyDescent="0.3">
      <c r="A26" s="99" t="s">
        <v>50</v>
      </c>
      <c r="B26" s="103"/>
      <c r="C26" s="178"/>
      <c r="D26" s="179"/>
      <c r="E26" s="180"/>
      <c r="F26" s="84"/>
      <c r="G26" s="181"/>
      <c r="H26" s="190"/>
      <c r="I26" s="183"/>
      <c r="J26" s="184"/>
      <c r="K26" s="107"/>
      <c r="L26" s="107"/>
      <c r="M26" s="184"/>
      <c r="N26" s="184"/>
      <c r="O26" s="184"/>
      <c r="P26" s="185"/>
      <c r="Q26" s="186"/>
      <c r="R26" s="186"/>
      <c r="S26" s="187"/>
      <c r="T26" s="110"/>
      <c r="U26" s="191">
        <f t="shared" si="5"/>
        <v>0</v>
      </c>
      <c r="V26" s="123">
        <f t="shared" si="6"/>
        <v>0</v>
      </c>
      <c r="W26" s="124">
        <f>+V26+U26</f>
        <v>0</v>
      </c>
      <c r="X26" s="189"/>
      <c r="Y26" s="66"/>
      <c r="Z26" s="189"/>
    </row>
    <row r="27" spans="1:26" x14ac:dyDescent="0.3">
      <c r="A27" s="99" t="s">
        <v>50</v>
      </c>
      <c r="B27" s="192"/>
      <c r="C27" s="193"/>
      <c r="D27" s="103"/>
      <c r="E27" s="180"/>
      <c r="F27" s="84"/>
      <c r="G27" s="194"/>
      <c r="H27" s="195"/>
      <c r="I27" s="196"/>
      <c r="J27" s="130"/>
      <c r="K27" s="130"/>
      <c r="L27" s="130"/>
      <c r="M27" s="130"/>
      <c r="N27" s="130"/>
      <c r="O27" s="130"/>
      <c r="P27" s="197"/>
      <c r="Q27" s="198"/>
      <c r="R27" s="198"/>
      <c r="S27" s="199"/>
      <c r="T27" s="125"/>
      <c r="U27" s="191">
        <f t="shared" si="5"/>
        <v>0</v>
      </c>
      <c r="V27" s="123">
        <f t="shared" si="6"/>
        <v>0</v>
      </c>
      <c r="W27" s="124">
        <f t="shared" si="7"/>
        <v>0</v>
      </c>
      <c r="X27" s="200"/>
      <c r="Y27" s="126"/>
      <c r="Z27" s="126"/>
    </row>
    <row r="28" spans="1:26" x14ac:dyDescent="0.3">
      <c r="A28" s="99" t="s">
        <v>51</v>
      </c>
      <c r="B28" s="192"/>
      <c r="C28" s="178"/>
      <c r="D28" s="178"/>
      <c r="E28" s="178"/>
      <c r="F28" s="201"/>
      <c r="G28" s="86"/>
      <c r="H28" s="202"/>
      <c r="I28" s="203"/>
      <c r="J28" s="130"/>
      <c r="K28" s="119"/>
      <c r="L28" s="119"/>
      <c r="M28" s="130"/>
      <c r="N28" s="130"/>
      <c r="O28" s="130"/>
      <c r="P28" s="197"/>
      <c r="Q28" s="198"/>
      <c r="R28" s="198"/>
      <c r="S28" s="199"/>
      <c r="T28" s="125"/>
      <c r="U28" s="191">
        <f t="shared" si="5"/>
        <v>0</v>
      </c>
      <c r="V28" s="123">
        <f t="shared" si="6"/>
        <v>0</v>
      </c>
      <c r="W28" s="124">
        <f t="shared" si="7"/>
        <v>0</v>
      </c>
      <c r="X28" s="126"/>
      <c r="Y28" s="126"/>
      <c r="Z28" s="204"/>
    </row>
    <row r="29" spans="1:26" x14ac:dyDescent="0.3">
      <c r="A29" s="99" t="s">
        <v>52</v>
      </c>
      <c r="B29" s="205"/>
      <c r="C29" s="193"/>
      <c r="D29" s="206"/>
      <c r="E29" s="207"/>
      <c r="F29" s="208"/>
      <c r="G29" s="86"/>
      <c r="H29" s="209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10"/>
      <c r="T29" s="125"/>
      <c r="U29" s="191">
        <f t="shared" si="5"/>
        <v>0</v>
      </c>
      <c r="V29" s="123">
        <f t="shared" si="6"/>
        <v>0</v>
      </c>
      <c r="W29" s="124">
        <f t="shared" si="7"/>
        <v>0</v>
      </c>
      <c r="X29" s="126"/>
      <c r="Y29" s="126"/>
      <c r="Z29" s="204"/>
    </row>
    <row r="30" spans="1:26" x14ac:dyDescent="0.3">
      <c r="A30" s="99" t="s">
        <v>53</v>
      </c>
      <c r="B30" s="192"/>
      <c r="C30" s="178"/>
      <c r="D30" s="178"/>
      <c r="E30" s="178"/>
      <c r="F30" s="84"/>
      <c r="G30" s="86"/>
      <c r="H30" s="211"/>
      <c r="I30" s="196"/>
      <c r="J30" s="130"/>
      <c r="K30" s="130"/>
      <c r="L30" s="130"/>
      <c r="M30" s="130"/>
      <c r="N30" s="130"/>
      <c r="O30" s="130"/>
      <c r="P30" s="197"/>
      <c r="Q30" s="198"/>
      <c r="R30" s="212"/>
      <c r="S30" s="213"/>
      <c r="T30" s="125"/>
      <c r="U30" s="191">
        <f t="shared" si="5"/>
        <v>0</v>
      </c>
      <c r="V30" s="123">
        <f t="shared" si="6"/>
        <v>0</v>
      </c>
      <c r="W30" s="124">
        <f t="shared" si="7"/>
        <v>0</v>
      </c>
      <c r="X30" s="214"/>
      <c r="Y30" s="215"/>
      <c r="Z30" s="215"/>
    </row>
    <row r="31" spans="1:26" ht="15" thickBot="1" x14ac:dyDescent="0.35">
      <c r="A31" s="216" t="s">
        <v>54</v>
      </c>
      <c r="B31" s="217">
        <f>SUM(B25:B30)</f>
        <v>0</v>
      </c>
      <c r="C31" s="218"/>
      <c r="D31" s="217">
        <f>SUM(D25:D30)</f>
        <v>0</v>
      </c>
      <c r="E31" s="141"/>
      <c r="F31" s="219"/>
      <c r="G31" s="220"/>
      <c r="H31" s="221">
        <f t="shared" ref="H31:W31" si="8">SUM(H25:H30)</f>
        <v>0</v>
      </c>
      <c r="I31" s="222">
        <f t="shared" si="8"/>
        <v>0</v>
      </c>
      <c r="J31" s="223">
        <f t="shared" si="8"/>
        <v>0</v>
      </c>
      <c r="K31" s="224">
        <f t="shared" si="8"/>
        <v>0</v>
      </c>
      <c r="L31" s="224">
        <f t="shared" si="8"/>
        <v>0</v>
      </c>
      <c r="M31" s="224">
        <f t="shared" si="8"/>
        <v>0</v>
      </c>
      <c r="N31" s="224">
        <f t="shared" si="8"/>
        <v>0</v>
      </c>
      <c r="O31" s="224">
        <f t="shared" si="8"/>
        <v>0</v>
      </c>
      <c r="P31" s="223">
        <f t="shared" si="8"/>
        <v>0</v>
      </c>
      <c r="Q31" s="224">
        <f t="shared" si="8"/>
        <v>0</v>
      </c>
      <c r="R31" s="224">
        <f t="shared" si="8"/>
        <v>0</v>
      </c>
      <c r="S31" s="225">
        <f t="shared" si="8"/>
        <v>0</v>
      </c>
      <c r="T31" s="226">
        <f t="shared" si="8"/>
        <v>0</v>
      </c>
      <c r="U31" s="227">
        <f t="shared" si="8"/>
        <v>0</v>
      </c>
      <c r="V31" s="228">
        <f t="shared" si="8"/>
        <v>0</v>
      </c>
      <c r="W31" s="229">
        <f t="shared" si="8"/>
        <v>0</v>
      </c>
      <c r="X31" s="114"/>
      <c r="Y31" s="66"/>
      <c r="Z31" s="189">
        <f>SUM(Z25:Z30)</f>
        <v>0</v>
      </c>
    </row>
    <row r="32" spans="1:26" ht="15" thickBot="1" x14ac:dyDescent="0.35">
      <c r="A32" s="230"/>
      <c r="B32" s="231"/>
      <c r="C32" s="231"/>
      <c r="D32" s="231"/>
      <c r="E32" s="231"/>
      <c r="F32" s="231"/>
      <c r="G32" s="232"/>
      <c r="H32" s="233"/>
      <c r="I32" s="234"/>
      <c r="J32" s="235"/>
      <c r="K32" s="236"/>
      <c r="L32" s="236"/>
      <c r="M32" s="236"/>
      <c r="N32" s="236"/>
      <c r="O32" s="236"/>
      <c r="P32" s="235"/>
      <c r="Q32" s="236"/>
      <c r="R32" s="236"/>
      <c r="S32" s="237"/>
      <c r="T32" s="238"/>
      <c r="U32" s="239"/>
      <c r="V32" s="240"/>
      <c r="W32" s="241"/>
      <c r="X32" s="66"/>
      <c r="Y32" s="66"/>
      <c r="Z32" s="66"/>
    </row>
    <row r="33" spans="1:26" ht="15" thickBot="1" x14ac:dyDescent="0.35">
      <c r="A33" s="242" t="s">
        <v>55</v>
      </c>
      <c r="B33" s="243">
        <f>+B31+B22</f>
        <v>0</v>
      </c>
      <c r="C33" s="244"/>
      <c r="D33" s="243">
        <f>+D31+D22</f>
        <v>0</v>
      </c>
      <c r="E33" s="245"/>
      <c r="F33" s="246"/>
      <c r="G33" s="247"/>
      <c r="H33" s="248">
        <f t="shared" ref="H33:U33" si="9">H31+H22</f>
        <v>0</v>
      </c>
      <c r="I33" s="249">
        <f t="shared" si="9"/>
        <v>0</v>
      </c>
      <c r="J33" s="250">
        <f t="shared" si="9"/>
        <v>0</v>
      </c>
      <c r="K33" s="251">
        <f t="shared" si="9"/>
        <v>0</v>
      </c>
      <c r="L33" s="251">
        <f t="shared" si="9"/>
        <v>0</v>
      </c>
      <c r="M33" s="251">
        <f t="shared" si="9"/>
        <v>0</v>
      </c>
      <c r="N33" s="251">
        <f t="shared" si="9"/>
        <v>0</v>
      </c>
      <c r="O33" s="251">
        <f t="shared" si="9"/>
        <v>0</v>
      </c>
      <c r="P33" s="250">
        <f t="shared" si="9"/>
        <v>0</v>
      </c>
      <c r="Q33" s="251">
        <f t="shared" si="9"/>
        <v>0</v>
      </c>
      <c r="R33" s="251">
        <f t="shared" si="9"/>
        <v>0</v>
      </c>
      <c r="S33" s="252">
        <f t="shared" si="9"/>
        <v>0</v>
      </c>
      <c r="T33" s="253">
        <f t="shared" si="9"/>
        <v>0</v>
      </c>
      <c r="U33" s="254">
        <f t="shared" si="9"/>
        <v>0</v>
      </c>
      <c r="V33" s="255"/>
      <c r="W33" s="256">
        <f>W31+W22</f>
        <v>0</v>
      </c>
      <c r="X33" s="114"/>
      <c r="Y33" s="66"/>
      <c r="Z33" s="257">
        <f>+Z31+Z22</f>
        <v>0</v>
      </c>
    </row>
    <row r="34" spans="1:26" ht="15" thickBot="1" x14ac:dyDescent="0.35">
      <c r="A34" s="151" t="s">
        <v>56</v>
      </c>
      <c r="B34" s="153"/>
      <c r="C34" s="153"/>
      <c r="D34" s="153"/>
      <c r="E34" s="258"/>
      <c r="F34" s="153"/>
      <c r="G34" s="156"/>
      <c r="H34" s="157">
        <f>H10-H33</f>
        <v>1</v>
      </c>
      <c r="I34" s="259">
        <f>I10-I33</f>
        <v>1</v>
      </c>
      <c r="J34" s="260">
        <f>J10-J33</f>
        <v>1</v>
      </c>
      <c r="K34" s="260">
        <f>K10-K33+K11</f>
        <v>1</v>
      </c>
      <c r="L34" s="159">
        <f t="shared" ref="L34:S34" si="10">L10-L33</f>
        <v>1</v>
      </c>
      <c r="M34" s="159">
        <f t="shared" si="10"/>
        <v>1</v>
      </c>
      <c r="N34" s="159">
        <f t="shared" si="10"/>
        <v>1</v>
      </c>
      <c r="O34" s="159">
        <f t="shared" si="10"/>
        <v>1</v>
      </c>
      <c r="P34" s="160">
        <f t="shared" si="10"/>
        <v>1</v>
      </c>
      <c r="Q34" s="261">
        <f t="shared" si="10"/>
        <v>1</v>
      </c>
      <c r="R34" s="261">
        <f t="shared" si="10"/>
        <v>1</v>
      </c>
      <c r="S34" s="262">
        <f t="shared" si="10"/>
        <v>1</v>
      </c>
      <c r="T34" s="263"/>
      <c r="U34" s="264"/>
      <c r="V34" s="265"/>
      <c r="W34" s="266"/>
      <c r="X34" s="267"/>
      <c r="Y34" s="238"/>
      <c r="Z34" s="268"/>
    </row>
    <row r="35" spans="1:26" ht="16.2" thickBot="1" x14ac:dyDescent="0.35">
      <c r="A35" s="269" t="s">
        <v>57</v>
      </c>
      <c r="B35" s="270">
        <f>(B33-B29)*0.08</f>
        <v>0</v>
      </c>
      <c r="C35" s="271"/>
      <c r="D35" s="272">
        <f>((D33-D29)*0.08)+(25000*0.08)</f>
        <v>2000</v>
      </c>
      <c r="E35" s="258"/>
      <c r="F35" s="271"/>
      <c r="G35" s="271"/>
      <c r="H35" s="271"/>
      <c r="I35" s="273">
        <f t="shared" ref="I35:S35" si="11">(I33-I29)*0.08</f>
        <v>0</v>
      </c>
      <c r="J35" s="273">
        <f t="shared" si="11"/>
        <v>0</v>
      </c>
      <c r="K35" s="273">
        <f t="shared" si="11"/>
        <v>0</v>
      </c>
      <c r="L35" s="273">
        <f t="shared" si="11"/>
        <v>0</v>
      </c>
      <c r="M35" s="273">
        <f t="shared" si="11"/>
        <v>0</v>
      </c>
      <c r="N35" s="273">
        <f t="shared" si="11"/>
        <v>0</v>
      </c>
      <c r="O35" s="273">
        <f t="shared" si="11"/>
        <v>0</v>
      </c>
      <c r="P35" s="273">
        <f t="shared" si="11"/>
        <v>0</v>
      </c>
      <c r="Q35" s="273">
        <f t="shared" si="11"/>
        <v>0</v>
      </c>
      <c r="R35" s="273">
        <f t="shared" si="11"/>
        <v>0</v>
      </c>
      <c r="S35" s="273">
        <f t="shared" si="11"/>
        <v>0</v>
      </c>
      <c r="T35" s="1"/>
      <c r="U35" s="274" t="s">
        <v>58</v>
      </c>
      <c r="V35" s="275">
        <f>V22+V31</f>
        <v>0</v>
      </c>
      <c r="W35" s="1"/>
      <c r="X35" s="66"/>
      <c r="Y35" s="276"/>
      <c r="Z35" s="238"/>
    </row>
    <row r="36" spans="1:26" ht="16.2" thickBot="1" x14ac:dyDescent="0.35">
      <c r="A36" s="277"/>
      <c r="B36" s="278">
        <f>+B35+B33</f>
        <v>0</v>
      </c>
      <c r="C36" s="279"/>
      <c r="D36" s="278">
        <f>+D35+D33</f>
        <v>2000</v>
      </c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80" t="s">
        <v>59</v>
      </c>
      <c r="U36" s="281">
        <f>T9</f>
        <v>44287</v>
      </c>
      <c r="V36" s="282">
        <f>H10-U33-V35+I11</f>
        <v>1</v>
      </c>
      <c r="W36" s="1"/>
      <c r="X36" s="238"/>
      <c r="Y36" s="283"/>
      <c r="Z36" s="238"/>
    </row>
    <row r="37" spans="1:26" x14ac:dyDescent="0.3">
      <c r="B37" s="1"/>
      <c r="C37" s="1"/>
      <c r="D37" s="1"/>
      <c r="E37" s="1"/>
      <c r="F37" s="284" t="s">
        <v>60</v>
      </c>
      <c r="G37" s="1"/>
      <c r="H37" s="285"/>
      <c r="I37" s="285"/>
      <c r="J37" s="285"/>
      <c r="K37" s="285"/>
      <c r="L37" s="285"/>
      <c r="M37" s="285"/>
      <c r="N37" s="1"/>
      <c r="O37" s="1"/>
      <c r="P37" s="1"/>
      <c r="Q37" s="1"/>
      <c r="R37" s="1"/>
      <c r="S37" s="1"/>
      <c r="T37" s="1"/>
      <c r="U37" s="1"/>
      <c r="V37" s="1"/>
      <c r="W37" s="1"/>
      <c r="X37" s="238"/>
      <c r="Y37" s="238"/>
      <c r="Z37" s="238"/>
    </row>
    <row r="38" spans="1:26" x14ac:dyDescent="0.3">
      <c r="A38" s="1"/>
      <c r="B38" s="1"/>
      <c r="C38" s="1"/>
      <c r="D38" s="1"/>
      <c r="E38" s="1"/>
      <c r="F38" s="284" t="s">
        <v>61</v>
      </c>
      <c r="G38" s="1"/>
      <c r="H38" s="1"/>
      <c r="I38" s="286"/>
      <c r="J38" s="287"/>
      <c r="K38" s="1"/>
      <c r="L38" s="1"/>
      <c r="M38" s="287"/>
      <c r="N38" s="1"/>
      <c r="O38" s="1"/>
      <c r="P38" s="1"/>
      <c r="Q38" s="1"/>
      <c r="R38" s="1"/>
      <c r="S38" s="1"/>
      <c r="T38" s="1"/>
      <c r="U38" s="288"/>
      <c r="V38" s="288" t="str">
        <f>IF((ROUND(V36,2))=(ROUND(S34,2)),"check"," ERROR ")</f>
        <v>check</v>
      </c>
      <c r="W38" s="1"/>
      <c r="X38" s="1"/>
      <c r="Y38" s="1"/>
      <c r="Z38" s="1"/>
    </row>
    <row r="39" spans="1:26" x14ac:dyDescent="0.3">
      <c r="A39" s="289"/>
      <c r="K39" s="290"/>
      <c r="L39" s="290"/>
      <c r="M39" s="290"/>
      <c r="N39" s="290"/>
      <c r="O39" s="290"/>
      <c r="P39" s="290"/>
      <c r="Q39" s="290"/>
      <c r="R39" s="290"/>
      <c r="S39" s="290"/>
    </row>
  </sheetData>
  <mergeCells count="4">
    <mergeCell ref="H4:S4"/>
    <mergeCell ref="U7:W7"/>
    <mergeCell ref="A8:B9"/>
    <mergeCell ref="C8:F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McCauley, Melissa N</dc:creator>
  <cp:lastModifiedBy>McCauley, Melissa N</cp:lastModifiedBy>
  <dcterms:created xsi:type="dcterms:W3CDTF">2023-03-24T14:56:44Z</dcterms:created>
  <dcterms:modified xsi:type="dcterms:W3CDTF">2023-03-24T14:58:29Z</dcterms:modified>
</cp:coreProperties>
</file>